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15" windowWidth="11370" windowHeight="9510" tabRatio="882" firstSheet="1" activeTab="14"/>
  </bookViews>
  <sheets>
    <sheet name="XXXXXXX" sheetId="1" state="veryHidden" r:id="rId1"/>
    <sheet name="1 ประชากรราย หมู่บ้าน" sheetId="2" r:id="rId2"/>
    <sheet name="2 ประชากรรายตำบล" sheetId="3" r:id="rId3"/>
    <sheet name="รวมตำบล" sheetId="4" r:id="rId4"/>
    <sheet name="รวมอำเภอ" sheetId="5" r:id="rId5"/>
    <sheet name="สรุปสอ." sheetId="6" r:id="rId6"/>
    <sheet name="สรุปสอ. (2)" sheetId="7" r:id="rId7"/>
    <sheet name="อ.เมือง " sheetId="8" r:id="rId8"/>
    <sheet name="อ.แกลง" sheetId="9" r:id="rId9"/>
    <sheet name="อ.บ้านค่าย" sheetId="10" r:id="rId10"/>
    <sheet name="อ.นิคม " sheetId="11" r:id="rId11"/>
    <sheet name="อ.ปลวกแดง" sheetId="12" r:id="rId12"/>
    <sheet name="อ.บ้านฉาง" sheetId="13" r:id="rId13"/>
    <sheet name="อ.วังจันทร์ " sheetId="14" r:id="rId14"/>
    <sheet name="อ.วังจันทร์  (2)" sheetId="15" r:id="rId15"/>
    <sheet name="อ.เขาชะเมา" sheetId="16" r:id="rId16"/>
    <sheet name="ชุมชน" sheetId="17" r:id="rId17"/>
  </sheets>
  <definedNames>
    <definedName name="_xlnm.Print_Area" localSheetId="7">'อ.เมือง '!$A$1:$J$126</definedName>
    <definedName name="_xlnm.Print_Titles" localSheetId="1">'1 ประชากรราย หมู่บ้าน'!$1:$1</definedName>
    <definedName name="_xlnm.Print_Titles" localSheetId="2">'2 ประชากรรายตำบล'!$1:$1</definedName>
    <definedName name="_xlnm.Print_Titles" localSheetId="16">'ชุมชน'!$1:$1</definedName>
    <definedName name="_xlnm.Print_Titles" localSheetId="3">'รวมตำบล'!$1:$1</definedName>
    <definedName name="_xlnm.Print_Titles" localSheetId="5">'สรุปสอ.'!$1:$2</definedName>
    <definedName name="_xlnm.Print_Titles" localSheetId="6">'สรุปสอ. (2)'!$1:$2</definedName>
    <definedName name="_xlnm.Print_Titles" localSheetId="15">'อ.เขาชะเมา'!$1:$2</definedName>
    <definedName name="_xlnm.Print_Titles" localSheetId="7">'อ.เมือง '!$1:$2</definedName>
    <definedName name="_xlnm.Print_Titles" localSheetId="8">'อ.แกลง'!$1:$2</definedName>
    <definedName name="_xlnm.Print_Titles" localSheetId="10">'อ.นิคม '!$1:$2</definedName>
    <definedName name="_xlnm.Print_Titles" localSheetId="9">'อ.บ้านค่าย'!$1:$2</definedName>
    <definedName name="_xlnm.Print_Titles" localSheetId="12">'อ.บ้านฉาง'!$1:$2</definedName>
    <definedName name="_xlnm.Print_Titles" localSheetId="11">'อ.ปลวกแดง'!$1:$2</definedName>
    <definedName name="_xlnm.Print_Titles" localSheetId="13">'อ.วังจันทร์ '!$1:$2</definedName>
    <definedName name="_xlnm.Print_Titles" localSheetId="14">'อ.วังจันทร์  (2)'!$1:$2</definedName>
  </definedNames>
  <calcPr fullCalcOnLoad="1"/>
</workbook>
</file>

<file path=xl/sharedStrings.xml><?xml version="1.0" encoding="utf-8"?>
<sst xmlns="http://schemas.openxmlformats.org/spreadsheetml/2006/main" count="3709" uniqueCount="2061">
  <si>
    <t xml:space="preserve">    เอี่ยม</t>
  </si>
  <si>
    <t xml:space="preserve">5)คลองหวายโสม </t>
  </si>
  <si>
    <t>2. น้ำเป็น</t>
  </si>
  <si>
    <t>3. ชำฆ้อ</t>
  </si>
  <si>
    <t>5. สอ.ชำฆ้อ</t>
  </si>
  <si>
    <t>4. เขาน้อย</t>
  </si>
  <si>
    <t>8)บ้านคลองหวายโป่ง</t>
  </si>
  <si>
    <t xml:space="preserve">1)คลองหิน  </t>
  </si>
  <si>
    <t xml:space="preserve">     ส่องหล้า 2</t>
  </si>
  <si>
    <t xml:space="preserve">3)บ้านเขาพัง   </t>
  </si>
  <si>
    <t xml:space="preserve">4)เหมืองแร่  </t>
  </si>
  <si>
    <t>7)คลองพระเจ้า</t>
  </si>
  <si>
    <t xml:space="preserve">6)น้ำเป็น </t>
  </si>
  <si>
    <t>4. สอ.เฉลิม</t>
  </si>
  <si>
    <t xml:space="preserve">   พระเกียรติ </t>
  </si>
  <si>
    <t xml:space="preserve">   (น้ำใส)</t>
  </si>
  <si>
    <t xml:space="preserve">3)มาบช้างนอน          </t>
  </si>
  <si>
    <t>5)สำนักกระเบา</t>
  </si>
  <si>
    <t xml:space="preserve">7)สี่แยกสมบูรณ์  </t>
  </si>
  <si>
    <t>8)หนองปลาไหล</t>
  </si>
  <si>
    <t xml:space="preserve">1)บ้านทรัพย์แสน่          </t>
  </si>
  <si>
    <t>2)บ้านมะเดื่อ</t>
  </si>
  <si>
    <t>ประชากร</t>
  </si>
  <si>
    <t>หลังคาเรือน</t>
  </si>
  <si>
    <t>อำเภอ</t>
  </si>
  <si>
    <t>ตำบล</t>
  </si>
  <si>
    <t>สถานบริการ</t>
  </si>
  <si>
    <t>บุคลากร</t>
  </si>
  <si>
    <t>ชื่อหมู่บ้าน</t>
  </si>
  <si>
    <t>รวม</t>
  </si>
  <si>
    <t>1. สอ.เนินพระ</t>
  </si>
  <si>
    <t>2. ทับมา</t>
  </si>
  <si>
    <t xml:space="preserve">  </t>
  </si>
  <si>
    <t>เมือง</t>
  </si>
  <si>
    <t xml:space="preserve">7)แหลมสงวน </t>
  </si>
  <si>
    <t xml:space="preserve">    </t>
  </si>
  <si>
    <t>1. เนินพระ</t>
  </si>
  <si>
    <t>7)บ้านเขาโบสถ์</t>
  </si>
  <si>
    <t>3. น้ำคอก</t>
  </si>
  <si>
    <t>3. สอ.ต.น้ำคอก</t>
  </si>
  <si>
    <t>4. เชิงเนิน</t>
  </si>
  <si>
    <t>4. สอ.บ้านดอน</t>
  </si>
  <si>
    <t>5. สอ.หนองจอก</t>
  </si>
  <si>
    <t>5. บ้านแลง</t>
  </si>
  <si>
    <t>7. สอ.ก้นหนอง</t>
  </si>
  <si>
    <t>6. นาตาขวัญ</t>
  </si>
  <si>
    <t>8. สอ.นาตาขวัญ</t>
  </si>
  <si>
    <t>9. สอ.เขาวังม่าน</t>
  </si>
  <si>
    <t xml:space="preserve">1)บ้านแลง </t>
  </si>
  <si>
    <t>3)หนองพญา</t>
  </si>
  <si>
    <t>4)ชากขนุน</t>
  </si>
  <si>
    <t xml:space="preserve">3)บ้านชะวึก             </t>
  </si>
  <si>
    <t>7. ตะพง</t>
  </si>
  <si>
    <t>8. เพ</t>
  </si>
  <si>
    <t>13.สอ.เกาะเสม็ด</t>
  </si>
  <si>
    <t xml:space="preserve">           </t>
  </si>
  <si>
    <t>9. แกลง</t>
  </si>
  <si>
    <t>15.สอ.เขายายชุม</t>
  </si>
  <si>
    <t>10. กระเฉด</t>
  </si>
  <si>
    <t>16.สอ.กระเฉด</t>
  </si>
  <si>
    <t>13. ห้วยโป่ง</t>
  </si>
  <si>
    <t>14. ปากน้ำ</t>
  </si>
  <si>
    <t>15. ท่าประดู่</t>
  </si>
  <si>
    <t xml:space="preserve">      </t>
  </si>
  <si>
    <t>1)บ้านสำนักทอง</t>
  </si>
  <si>
    <t>12.มาบตาพุด</t>
  </si>
  <si>
    <t>11.สำนักทอง</t>
  </si>
  <si>
    <t>แกลง</t>
  </si>
  <si>
    <t>1.ทางเกวียน</t>
  </si>
  <si>
    <t>2. เนินฆ้อ</t>
  </si>
  <si>
    <t xml:space="preserve">รพ.แกลง     </t>
  </si>
  <si>
    <t xml:space="preserve">1)เนินทราย </t>
  </si>
  <si>
    <t xml:space="preserve">2)เนินทราย  </t>
  </si>
  <si>
    <t xml:space="preserve">3)เนินฆ้อ                     </t>
  </si>
  <si>
    <t>6)เนินข้าวต้ม</t>
  </si>
  <si>
    <t>3. ชากโดน</t>
  </si>
  <si>
    <t>4. ชากพง</t>
  </si>
  <si>
    <t>5. สอ.ชากพง</t>
  </si>
  <si>
    <t>5. กร่ำ</t>
  </si>
  <si>
    <t>6. สอ.กร่ำ</t>
  </si>
  <si>
    <t xml:space="preserve">1)วังล่าง </t>
  </si>
  <si>
    <t xml:space="preserve">3)วัดบุญนาค    </t>
  </si>
  <si>
    <t>4)อ่างทอง</t>
  </si>
  <si>
    <t xml:space="preserve">7)วังกลอย                       </t>
  </si>
  <si>
    <t>6. ห้วยยาง</t>
  </si>
  <si>
    <t>7. สอ. คลองคา</t>
  </si>
  <si>
    <t>7. วังหว้า</t>
  </si>
  <si>
    <t>9. สอ.ต.วังหว้า</t>
  </si>
  <si>
    <t>10.สอ.เนินหย่อง</t>
  </si>
  <si>
    <t>8. สองสลึง</t>
  </si>
  <si>
    <t>11.สอ.สองสลึง</t>
  </si>
  <si>
    <t xml:space="preserve">1)คลองคา </t>
  </si>
  <si>
    <t>2)ห้วยน้ำเขียว</t>
  </si>
  <si>
    <t>3)ห้วยยาง</t>
  </si>
  <si>
    <t xml:space="preserve">4)เขาชากกรุด </t>
  </si>
  <si>
    <t xml:space="preserve">6)ชากตาด้วน </t>
  </si>
  <si>
    <t>8)ชากพรวด</t>
  </si>
  <si>
    <t>9)ท่ามะกั๊ก</t>
  </si>
  <si>
    <t xml:space="preserve"> </t>
  </si>
  <si>
    <t xml:space="preserve">1)หนองชุมแสง    </t>
  </si>
  <si>
    <t xml:space="preserve">7)ชาตะไคร้                    </t>
  </si>
  <si>
    <t xml:space="preserve">6)เนินดินแดง             </t>
  </si>
  <si>
    <t xml:space="preserve">8)ไทรเอน </t>
  </si>
  <si>
    <t>13.สอ.สองพี่น้อง</t>
  </si>
  <si>
    <t>9. ทุ่งควายกิน</t>
  </si>
  <si>
    <t xml:space="preserve">2)สองพี่น้อง                </t>
  </si>
  <si>
    <t>15.สอ.โพธิฐาน</t>
  </si>
  <si>
    <t>10. บ้านนา</t>
  </si>
  <si>
    <t>16.สอ.บ้านนา</t>
  </si>
  <si>
    <t>11. กระแสบน</t>
  </si>
  <si>
    <t>17.สอ.กระแสบน</t>
  </si>
  <si>
    <t>18.สอ.คลองป่าไม้</t>
  </si>
  <si>
    <t>12. กองดิน</t>
  </si>
  <si>
    <t>19.สอ.กองดิน</t>
  </si>
  <si>
    <t xml:space="preserve">                                               </t>
  </si>
  <si>
    <t xml:space="preserve">7)เนินกระท้อน    </t>
  </si>
  <si>
    <t xml:space="preserve">7)เนินดินแดง(เขาผักกูด)   </t>
  </si>
  <si>
    <t>20.สอ.บ้านชำสมอ</t>
  </si>
  <si>
    <t xml:space="preserve">3)สุขไพรวัน </t>
  </si>
  <si>
    <t>4)หนองเสม็ดแดง</t>
  </si>
  <si>
    <t xml:space="preserve">6)บ้านชากขุนวิเศษ    </t>
  </si>
  <si>
    <t>13. คลองปูน</t>
  </si>
  <si>
    <t>21.สอ.คลองปูน</t>
  </si>
  <si>
    <t>14. พังราด</t>
  </si>
  <si>
    <t>7)ชายล่าง</t>
  </si>
  <si>
    <t xml:space="preserve">8)สามแยกประแสร์  </t>
  </si>
  <si>
    <t xml:space="preserve">1)หนองโพรง  </t>
  </si>
  <si>
    <t xml:space="preserve">2)เนินสมบูรณ์ </t>
  </si>
  <si>
    <t>15.ปากน้ำ</t>
  </si>
  <si>
    <t xml:space="preserve">1)บ้านหัวโชด  </t>
  </si>
  <si>
    <t>บ้านค่าย</t>
  </si>
  <si>
    <t>1. บ้านค่าย</t>
  </si>
  <si>
    <t xml:space="preserve">รพ.บ้านค่าย           </t>
  </si>
  <si>
    <t xml:space="preserve">3)วัดใหม่กระบกขึ้นผึ้ง </t>
  </si>
  <si>
    <t xml:space="preserve">4)คลองยายล้ำ   </t>
  </si>
  <si>
    <t>2)กระโหม</t>
  </si>
  <si>
    <t>2. สอ.สตบรรณ</t>
  </si>
  <si>
    <t>3. สอ.ละหารไร่</t>
  </si>
  <si>
    <t>5. สอ.หัวชวด</t>
  </si>
  <si>
    <t>6. สอ.หนองกรับ</t>
  </si>
  <si>
    <t>6)หนองตาเสี่ยง</t>
  </si>
  <si>
    <t xml:space="preserve">7)ตาสิทธิ์  </t>
  </si>
  <si>
    <t xml:space="preserve">                      </t>
  </si>
  <si>
    <t xml:space="preserve">                       </t>
  </si>
  <si>
    <t xml:space="preserve">          </t>
  </si>
  <si>
    <t xml:space="preserve">      ตัวอย่าง</t>
  </si>
  <si>
    <t>10)ชากตาหมื่น</t>
  </si>
  <si>
    <t>5)มาบป่าหวาย</t>
  </si>
  <si>
    <t>7. สอ.ศาลาน้ำลึก</t>
  </si>
  <si>
    <t>4)บ้านท่าเสา</t>
  </si>
  <si>
    <t>8. สอ.คลองขนุน</t>
  </si>
  <si>
    <t xml:space="preserve">8)คลองขนุน </t>
  </si>
  <si>
    <t xml:space="preserve">7)หนองฆ้อ </t>
  </si>
  <si>
    <t xml:space="preserve">11)หินโค้ง </t>
  </si>
  <si>
    <t>4. ชากบก</t>
  </si>
  <si>
    <t>10.สอ.เขาลอย</t>
  </si>
  <si>
    <t>5. บางบุตร</t>
  </si>
  <si>
    <t>11)ห้วยยาง</t>
  </si>
  <si>
    <t>7. ตาขัน</t>
  </si>
  <si>
    <t xml:space="preserve">5)แหลมเหียง  </t>
  </si>
  <si>
    <t>6)บ้านคลองช้างตาย</t>
  </si>
  <si>
    <t>6. หนอง</t>
  </si>
  <si>
    <t xml:space="preserve">      ตะพาน</t>
  </si>
  <si>
    <t xml:space="preserve">3)หนองคอกหมู   </t>
  </si>
  <si>
    <t>ปลวกแดง</t>
  </si>
  <si>
    <t>1. ปลวกแดง</t>
  </si>
  <si>
    <t>2. ตาสิทธิ์</t>
  </si>
  <si>
    <t>3. หนองไร่</t>
  </si>
  <si>
    <t>3. สอ.บึงตาต้า</t>
  </si>
  <si>
    <t>4. สอ.หนองไร่</t>
  </si>
  <si>
    <t>4. ละหาร</t>
  </si>
  <si>
    <t xml:space="preserve">รพ.ปลวกแดง     </t>
  </si>
  <si>
    <t>(รพ. 30 เตียง)</t>
  </si>
  <si>
    <t xml:space="preserve">2)หนองบอน </t>
  </si>
  <si>
    <t>4)เนินสำราญ</t>
  </si>
  <si>
    <t>1)คลองกรำ</t>
  </si>
  <si>
    <t>6)บ้านเขาคลองซอง</t>
  </si>
  <si>
    <t>1. นิคมพัฒนา</t>
  </si>
  <si>
    <t>สสก.อ. นิคมฯ</t>
  </si>
  <si>
    <t>1. สอ.ต.นิคมฯ</t>
  </si>
  <si>
    <t>2. พนานิคม</t>
  </si>
  <si>
    <t>3. มะขามคู่</t>
  </si>
  <si>
    <t>4. มาบข่า</t>
  </si>
  <si>
    <t>5.สอ.กระเฉท</t>
  </si>
  <si>
    <t>4)คลองป่าหวาย</t>
  </si>
  <si>
    <t>4)บ้านห้วยปราบ</t>
  </si>
  <si>
    <t>5)บ้านวังตาลม่อน</t>
  </si>
  <si>
    <t xml:space="preserve">3)บ้านสะพานสี่ </t>
  </si>
  <si>
    <t>6. แม่น้ำคู้</t>
  </si>
  <si>
    <t>9. สอ.แม่น้ำคู้</t>
  </si>
  <si>
    <t>7)วังประดู่</t>
  </si>
  <si>
    <t xml:space="preserve">3)บ้านใหม่สามัคคี </t>
  </si>
  <si>
    <t xml:space="preserve">                                </t>
  </si>
  <si>
    <t>7)บ้านเขาจอมแห</t>
  </si>
  <si>
    <t xml:space="preserve">2)หนองผักหนาม   </t>
  </si>
  <si>
    <t xml:space="preserve">7)สำนักอ้ายงอน </t>
  </si>
  <si>
    <t>8)มาบใหญ่</t>
  </si>
  <si>
    <t xml:space="preserve">6)บ้านคลองตาทัย  </t>
  </si>
  <si>
    <t>บ้านฉาง</t>
  </si>
  <si>
    <t>1. พลา</t>
  </si>
  <si>
    <t>สสอ.บ้านฉาง</t>
  </si>
  <si>
    <t>2. บ้านฉาง</t>
  </si>
  <si>
    <t>2. สอ.พยูน</t>
  </si>
  <si>
    <t xml:space="preserve"> ( รพ. 120 เตียง ) </t>
  </si>
  <si>
    <t xml:space="preserve">รพ.บ้านฉาง         </t>
  </si>
  <si>
    <t xml:space="preserve">1.นางประนุช  ศุภเกตุ            </t>
  </si>
  <si>
    <t xml:space="preserve">3.นางรุ่งรัตน์  พรมมา </t>
  </si>
  <si>
    <t xml:space="preserve">2.นางสมสมัย เหลืองธีรนาท   </t>
  </si>
  <si>
    <t xml:space="preserve">1.นางสมวัลย์  นิลสลับ                                </t>
  </si>
  <si>
    <t>8)เชิงเขา</t>
  </si>
  <si>
    <t xml:space="preserve">2.นางปิยวรรณ บุญมาวัฒน์ </t>
  </si>
  <si>
    <t xml:space="preserve">1.นางวัฒนา  พวงภิรมย์                                         </t>
  </si>
  <si>
    <t>5)ยายร้า</t>
  </si>
  <si>
    <t>4)คลองบางไผ่</t>
  </si>
  <si>
    <t>2)บ้านชากหมาก</t>
  </si>
  <si>
    <t>7)หนองน้ำเย็น</t>
  </si>
  <si>
    <t xml:space="preserve">1.นายสมศักดิ์  บุญคง </t>
  </si>
  <si>
    <t xml:space="preserve">1.นางสิริพร  ซุ่นฮี้     </t>
  </si>
  <si>
    <t xml:space="preserve">1.นางนิภาศิริ  ทัดพร  </t>
  </si>
  <si>
    <t xml:space="preserve">1.นายณรงค์  ยังสืบตระกูล  </t>
  </si>
  <si>
    <t>วังจันทร์</t>
  </si>
  <si>
    <t>1.ชุมแสง</t>
  </si>
  <si>
    <t>สสอ.วังจันทร์</t>
  </si>
  <si>
    <t>3. สอ.เขาตาอิ๋น</t>
  </si>
  <si>
    <t>2. วังจันทร์</t>
  </si>
  <si>
    <t>4. สอ.วังจันทร์</t>
  </si>
  <si>
    <t>4. ป่ายุบใน</t>
  </si>
  <si>
    <t xml:space="preserve">3)บ้านคลองไผ่ </t>
  </si>
  <si>
    <t>8)บ้านมะงั่ว</t>
  </si>
  <si>
    <t xml:space="preserve">รพ.วังจันทร์         </t>
  </si>
  <si>
    <t xml:space="preserve">    สันติสุข</t>
  </si>
  <si>
    <t>7)วังโพรง</t>
  </si>
  <si>
    <t>5)เขาหินแท่น</t>
  </si>
  <si>
    <t>3. พลงตา</t>
  </si>
  <si>
    <t xml:space="preserve">    แพงพวย</t>
  </si>
  <si>
    <t xml:space="preserve">      เขาดิน</t>
  </si>
  <si>
    <t xml:space="preserve">9)หนองเสม็ดแดง        </t>
  </si>
  <si>
    <t>8)ปากน้ำประแสร์ตอนล่าง</t>
  </si>
  <si>
    <t>ชะเมา</t>
  </si>
  <si>
    <t>5)ชากผักกูด</t>
  </si>
  <si>
    <t>5)คลองน้ำดำ</t>
  </si>
  <si>
    <t>4)หมอมุ่ย</t>
  </si>
  <si>
    <t>3)พลงลำดวน</t>
  </si>
  <si>
    <t>2)หนองอ้ายรื่น</t>
  </si>
  <si>
    <t xml:space="preserve">4)ชากมันเทศ    </t>
  </si>
  <si>
    <t xml:space="preserve">1)เขาตลาด   </t>
  </si>
  <si>
    <t xml:space="preserve">2)บ้านหนองกบ                    </t>
  </si>
  <si>
    <t xml:space="preserve">  (น้ำคอกเก่า-หนองบัวแฝง)</t>
  </si>
  <si>
    <t>3)บ้านเกาะกลอย</t>
  </si>
  <si>
    <t xml:space="preserve">3)หนองละลอก                           </t>
  </si>
  <si>
    <t>สสอ.บ้านค่าย</t>
  </si>
  <si>
    <t>10)บ้านมาบตอง</t>
  </si>
  <si>
    <t>3.หนองบัว</t>
  </si>
  <si>
    <t>2)บางบุตร</t>
  </si>
  <si>
    <t>15.สอ.ตาขัน</t>
  </si>
  <si>
    <t xml:space="preserve">1.น.ส.วันเพ็ญ  ชุณหอโนทัย                     </t>
  </si>
  <si>
    <t>1.นางจรินทร์ ไชยมงคล</t>
  </si>
  <si>
    <t>หมู่</t>
  </si>
  <si>
    <t>สสอ.แกลง</t>
  </si>
  <si>
    <t>10.สอ.ยายดา</t>
  </si>
  <si>
    <t xml:space="preserve">8)โขดกลาง </t>
  </si>
  <si>
    <t xml:space="preserve"> ( รพ. 30  เตียง )   </t>
  </si>
  <si>
    <t>5)บ้านค่าย</t>
  </si>
  <si>
    <t>จำนวน</t>
  </si>
  <si>
    <t>18. สอ.บ้านยายจั่น</t>
  </si>
  <si>
    <t>12.สอ.บ้านเต้าปูนหาย</t>
  </si>
  <si>
    <t>23.ปากน้ำประแสร์</t>
  </si>
  <si>
    <t>2.หนองละลอก</t>
  </si>
  <si>
    <t>1. สอ.คลองน้ำเย็น</t>
  </si>
  <si>
    <t>4. สอ.หมู่บ้านตัวอย่าง</t>
  </si>
  <si>
    <t>9. สอ.บ้านชากบก</t>
  </si>
  <si>
    <t>11.สอ.หนองพะวา</t>
  </si>
  <si>
    <t>13.สอ.บ้านชากมะหาด</t>
  </si>
  <si>
    <t>14.สอ.หนองสะพาน</t>
  </si>
  <si>
    <t>6. หนองตะพาน</t>
  </si>
  <si>
    <t>สสอ.ปลวกแดง</t>
  </si>
  <si>
    <t>1. สอ.หนองบอน</t>
  </si>
  <si>
    <t>2. สอ.หนองค้างคาว</t>
  </si>
  <si>
    <t>5. สอ.คลองน้ำแดง</t>
  </si>
  <si>
    <t>6. สอ.ปากแพรก</t>
  </si>
  <si>
    <t>7. สอ.ห้วยปราบ</t>
  </si>
  <si>
    <t>5. มาบยางพร</t>
  </si>
  <si>
    <t>8. สอ.มาบยางพร</t>
  </si>
  <si>
    <t>10.สอ.ดอกกราย</t>
  </si>
  <si>
    <t>2. สอ.หนองบอน</t>
  </si>
  <si>
    <t>3. สอ.พนานิคม</t>
  </si>
  <si>
    <t>4. สอ.มะขามคู่</t>
  </si>
  <si>
    <t>1. สอ.หนองแพงพวย</t>
  </si>
  <si>
    <t>3. สำนักท้อน</t>
  </si>
  <si>
    <t>9. สอ.หนองน้ำเย็น</t>
  </si>
  <si>
    <t>8. สอ.บ้านชากหมาก</t>
  </si>
  <si>
    <t>1. สอ.บ้านหนองม่วง</t>
  </si>
  <si>
    <t>2. สอ.บ้านสันติสุข</t>
  </si>
  <si>
    <t>5. สอ.พลงตาเอี่ยม</t>
  </si>
  <si>
    <t>6. สอ.คลองเขต</t>
  </si>
  <si>
    <t>7. สอ.เขาสิงห์โต</t>
  </si>
  <si>
    <t>1.ห้วยทับมอญ</t>
  </si>
  <si>
    <t>1. สอ.ห้วยทับมอญ</t>
  </si>
  <si>
    <t>3. สอ.บ้านสามแยกน้ำเป็น</t>
  </si>
  <si>
    <t>6. สอ.ต.เขาน้อย</t>
  </si>
  <si>
    <t>3)ชากยายนาค</t>
  </si>
  <si>
    <t>10)หนองปรือ</t>
  </si>
  <si>
    <t xml:space="preserve">2.นางประคอง ศิริเลิศ          </t>
  </si>
  <si>
    <t>3.นางจิราณี ดุลย์ธารา</t>
  </si>
  <si>
    <t xml:space="preserve">     ชำสมอ</t>
  </si>
  <si>
    <t>6)หนองละลอก</t>
  </si>
  <si>
    <t>13)ในบ้าน</t>
  </si>
  <si>
    <t>10)หนองหงษ์</t>
  </si>
  <si>
    <t>(120 เตียง)</t>
  </si>
  <si>
    <t xml:space="preserve">3)ห้วยยาง  </t>
  </si>
  <si>
    <t>14)บ้านหนองแฟ็บ</t>
  </si>
  <si>
    <t>11)ชากไม้รวก</t>
  </si>
  <si>
    <t>10)เจ็ดลูกเนิน</t>
  </si>
  <si>
    <t>9)บ้านยางขาคีม</t>
  </si>
  <si>
    <t>7)บ้านคลองสอง</t>
  </si>
  <si>
    <t>9)เขาบ่อแป้ง</t>
  </si>
  <si>
    <t>4)ทับมา</t>
  </si>
  <si>
    <t xml:space="preserve">5)เขาไผ่    </t>
  </si>
  <si>
    <t>12.สอ.ต.เพ</t>
  </si>
  <si>
    <t>14.สอ.ต.แกลง</t>
  </si>
  <si>
    <t>6. สอ.ต.บ้านแลง</t>
  </si>
  <si>
    <t>2. สอ.ต.ทับมา</t>
  </si>
  <si>
    <t>11. สอ.ต.ตะพง</t>
  </si>
  <si>
    <t>4)ขวากลิง</t>
  </si>
  <si>
    <t xml:space="preserve">5)หนองหว้า              </t>
  </si>
  <si>
    <t xml:space="preserve">10)ศิลาทอง </t>
  </si>
  <si>
    <t xml:space="preserve"> 3)หนองน้ำขุ่น</t>
  </si>
  <si>
    <t xml:space="preserve">5)วังหิน  </t>
  </si>
  <si>
    <t>2)วังหว้า</t>
  </si>
  <si>
    <t xml:space="preserve">4)เจริญสุข </t>
  </si>
  <si>
    <t>12)หนองหอย</t>
  </si>
  <si>
    <t xml:space="preserve">11)หนองรี </t>
  </si>
  <si>
    <t xml:space="preserve">4)ชากคอก </t>
  </si>
  <si>
    <t xml:space="preserve">11)คลองลึก </t>
  </si>
  <si>
    <t>12)คลองหวาย</t>
  </si>
  <si>
    <t xml:space="preserve">3)หนองสะพาน </t>
  </si>
  <si>
    <t xml:space="preserve">1)บ้านเกาะ       </t>
  </si>
  <si>
    <t xml:space="preserve">1)บ้านเก่า              </t>
  </si>
  <si>
    <t>2)น้ำโลง</t>
  </si>
  <si>
    <t xml:space="preserve">5)ตาขัน         </t>
  </si>
  <si>
    <t>6)หนองพังงาย</t>
  </si>
  <si>
    <t xml:space="preserve">7)หนองหว้า  </t>
  </si>
  <si>
    <t>8)หนองฆ้อ</t>
  </si>
  <si>
    <t>12)คลองกระท้อน</t>
  </si>
  <si>
    <t xml:space="preserve">7)เขาหวาย    </t>
  </si>
  <si>
    <t xml:space="preserve">9)มาบสองสลึง </t>
  </si>
  <si>
    <t xml:space="preserve">5)ชากเล็ก       </t>
  </si>
  <si>
    <t xml:space="preserve">1)หนองบัว      </t>
  </si>
  <si>
    <t>2)ท้ายทุ่ง</t>
  </si>
  <si>
    <t xml:space="preserve">8)บ้านแถว   </t>
  </si>
  <si>
    <t>9)ชากน้ำลึก</t>
  </si>
  <si>
    <r>
      <t xml:space="preserve">6)หนองหว้า </t>
    </r>
  </si>
  <si>
    <t>7)มาบตารอด</t>
  </si>
  <si>
    <t>4)บึงต้นชัน</t>
  </si>
  <si>
    <t>3)แถวเนิน</t>
  </si>
  <si>
    <t xml:space="preserve">1)ในชาก     </t>
  </si>
  <si>
    <t xml:space="preserve">3)ยุบชงโค    </t>
  </si>
  <si>
    <t>4)ชุมชนใน</t>
  </si>
  <si>
    <t>2)หนองโพรง</t>
  </si>
  <si>
    <t xml:space="preserve">2)สันติสุข    </t>
  </si>
  <si>
    <t xml:space="preserve">2)ป่ายุบใน </t>
  </si>
  <si>
    <t xml:space="preserve">1)บ้านขุนอินทรี </t>
  </si>
  <si>
    <t xml:space="preserve">5)เนินเขิน   </t>
  </si>
  <si>
    <t>6)คลองอ่าง</t>
  </si>
  <si>
    <t xml:space="preserve">1)แม่น้ำคู้เก่า   </t>
  </si>
  <si>
    <t>2)หนองมะปริง</t>
  </si>
  <si>
    <r>
      <t xml:space="preserve">3)ดอกกราย     </t>
    </r>
  </si>
  <si>
    <t>5)แม่น้ำคู้ใหม่</t>
  </si>
  <si>
    <t xml:space="preserve">1)มาบเตย   </t>
  </si>
  <si>
    <t>2)บ้านเนินสวรรค์</t>
  </si>
  <si>
    <t xml:space="preserve">5)บ้านปากพรก </t>
  </si>
  <si>
    <t xml:space="preserve">2)สี่แยกพัฒนา  </t>
  </si>
  <si>
    <t xml:space="preserve">4)สีระมัน </t>
  </si>
  <si>
    <t>6)ยางเอน</t>
  </si>
  <si>
    <t>7)เขาจันทร์</t>
  </si>
  <si>
    <t xml:space="preserve">5)สวนขนุน </t>
  </si>
  <si>
    <t xml:space="preserve">1)ศรีปรีชา    </t>
  </si>
  <si>
    <t xml:space="preserve">2)คลองโพล้   </t>
  </si>
  <si>
    <t xml:space="preserve">4)คลองยาง     </t>
  </si>
  <si>
    <t>1)กระเฉทบน</t>
  </si>
  <si>
    <t xml:space="preserve">4)ทุ่งต้นเลียบ </t>
  </si>
  <si>
    <t xml:space="preserve">5)มาบข่า        </t>
  </si>
  <si>
    <t>7)บ้านใหม่พัฒนา</t>
  </si>
  <si>
    <t xml:space="preserve">2)บ้านซอย8 </t>
  </si>
  <si>
    <t xml:space="preserve">3)คลองตาทัย   </t>
  </si>
  <si>
    <t>4)เขามะพูด</t>
  </si>
  <si>
    <t xml:space="preserve">5)คลองพลู    </t>
  </si>
  <si>
    <t xml:space="preserve">7)วังปลา       </t>
  </si>
  <si>
    <t>8)ซอย 13</t>
  </si>
  <si>
    <t xml:space="preserve">1)หนองหว้า      </t>
  </si>
  <si>
    <t xml:space="preserve">2)ชากนอก  </t>
  </si>
  <si>
    <t xml:space="preserve">3)มะขามคู่      </t>
  </si>
  <si>
    <t xml:space="preserve">5)ชากเจ้าเดี่ยว                </t>
  </si>
  <si>
    <t xml:space="preserve">6)ชากอ้อย  </t>
  </si>
  <si>
    <t xml:space="preserve">3)หนองสนม  </t>
  </si>
  <si>
    <t>4)กรอกยายชา</t>
  </si>
  <si>
    <t xml:space="preserve">5)โขดหิน1   </t>
  </si>
  <si>
    <t xml:space="preserve">6)โขดหิน 2 </t>
  </si>
  <si>
    <t xml:space="preserve">6)ตะเกราทอง  </t>
  </si>
  <si>
    <t xml:space="preserve">9)ตะพงนอก    </t>
  </si>
  <si>
    <t xml:space="preserve">10)ป่าคั่น  </t>
  </si>
  <si>
    <t xml:space="preserve">5)ช้างช่น            </t>
  </si>
  <si>
    <t>6)เนินเสาธง</t>
  </si>
  <si>
    <t xml:space="preserve">1)ตะพงใน    </t>
  </si>
  <si>
    <t>5)บ้านเขาแก้ว</t>
  </si>
  <si>
    <t xml:space="preserve">8)ปิ่นทอง </t>
  </si>
  <si>
    <t xml:space="preserve">5)ชะแวะ   </t>
  </si>
  <si>
    <t xml:space="preserve">4)หาดใหญ่  </t>
  </si>
  <si>
    <t>ชาย</t>
  </si>
  <si>
    <t>หญิง</t>
  </si>
  <si>
    <t>จังหวัดระยอง</t>
  </si>
  <si>
    <t>รวมอำเภอเมือง</t>
  </si>
  <si>
    <t>ตำบลเชิงเนิน</t>
  </si>
  <si>
    <t>ตำบลตะพง</t>
  </si>
  <si>
    <t>ตำบลเพ</t>
  </si>
  <si>
    <t>ตำบลแกลง</t>
  </si>
  <si>
    <t>ตำบลบ้านแลง</t>
  </si>
  <si>
    <t>ตำบลนาตาขวัญ</t>
  </si>
  <si>
    <t>ตำบลเนินพระ</t>
  </si>
  <si>
    <t>ตำบลกระเฉด</t>
  </si>
  <si>
    <t>ตำบลน้ำคอก</t>
  </si>
  <si>
    <t>ตำบลสำนักทอง</t>
  </si>
  <si>
    <t>เทศบาลนครระยอง</t>
  </si>
  <si>
    <t>เทศบาลเมืองมาบตาพุด</t>
  </si>
  <si>
    <t>เทศบาลตำบลบ้านเพ</t>
  </si>
  <si>
    <t>เทศบาลตำบลแกลงกะเฉด</t>
  </si>
  <si>
    <t>รวมอำเภอแกลง</t>
  </si>
  <si>
    <t>ตำบลทางเกวียน</t>
  </si>
  <si>
    <t>หมู่ 7</t>
  </si>
  <si>
    <t>ตำบลวังหว้า</t>
  </si>
  <si>
    <t>ตำบลชากโดน</t>
  </si>
  <si>
    <t>หมู่ 8</t>
  </si>
  <si>
    <t>หมู่ 9</t>
  </si>
  <si>
    <t>ตำบลกระแสบน</t>
  </si>
  <si>
    <t>ตำบลทุ่งควายกิน</t>
  </si>
  <si>
    <t>ตำบลกองดิน</t>
  </si>
  <si>
    <t>ตำบลคลองปูน</t>
  </si>
  <si>
    <t>ตำบลพังราด</t>
  </si>
  <si>
    <t>หมู่ 6</t>
  </si>
  <si>
    <t>ตำบลปากน้ำกระแส</t>
  </si>
  <si>
    <t>ตำบลห้วยยาง</t>
  </si>
  <si>
    <t>ตำบลสองสลึง</t>
  </si>
  <si>
    <t>เทศบาลตำบลเมืองแกลง</t>
  </si>
  <si>
    <t>เทศบาลตำบลสุนทรภู่</t>
  </si>
  <si>
    <t>เทศบาลตำบลปากน้ำประแส</t>
  </si>
  <si>
    <t>เทศบาลตำบลทุ่งควายกิน</t>
  </si>
  <si>
    <t>เทศบาลตำบลกองดิน</t>
  </si>
  <si>
    <t>รวมอำเภอบ้านค่าย</t>
  </si>
  <si>
    <t>ตำบลบ้านค่าย</t>
  </si>
  <si>
    <t>ตำบลหนองละลอก</t>
  </si>
  <si>
    <t>ตำบลหนองตะพาน</t>
  </si>
  <si>
    <t>ตำบลตาขัน</t>
  </si>
  <si>
    <t>ตำบลบางบุตร</t>
  </si>
  <si>
    <t>ตำบลหนองบัว</t>
  </si>
  <si>
    <t>ตำบลชากบก</t>
  </si>
  <si>
    <t>เทศบาลตำบลบ้านค่าย</t>
  </si>
  <si>
    <t>ตำบลปลวกแดง</t>
  </si>
  <si>
    <t>ตำบลตาสิทธิ์</t>
  </si>
  <si>
    <t>ตำบลละหาร</t>
  </si>
  <si>
    <t>ตำบลแม่น้ำคู้</t>
  </si>
  <si>
    <t>ตำบลมาบยางพร</t>
  </si>
  <si>
    <t>ตำบลหนองไร่</t>
  </si>
  <si>
    <t>เทศบาลตำบลบ้านปลวกแดง</t>
  </si>
  <si>
    <t>เทศบาลตำบลจอมพลเจ้าพระยา</t>
  </si>
  <si>
    <t>รวมอำเภอบ้านฉาง</t>
  </si>
  <si>
    <t>ตำบลสำนักท้อน</t>
  </si>
  <si>
    <t>ตำบลพลา</t>
  </si>
  <si>
    <t>ตำบลบ้านฉาง</t>
  </si>
  <si>
    <t>เทศบาลตำบลสำนักท้อน</t>
  </si>
  <si>
    <t>เทศบาลตำบลบ้านฉาง</t>
  </si>
  <si>
    <t>ตำบลวังจันทร์</t>
  </si>
  <si>
    <t>ตำบลชุมแสง</t>
  </si>
  <si>
    <t>ตำบลป่ายุบใน</t>
  </si>
  <si>
    <t>ตำบลพลงตาเอี่ยม</t>
  </si>
  <si>
    <t>เทศบาลตำบลชุมแสง</t>
  </si>
  <si>
    <t>ตำบลน้ำเป็น</t>
  </si>
  <si>
    <t>ตำบลห้วยทับมอญ</t>
  </si>
  <si>
    <t>ตำบลชำฆ้อ</t>
  </si>
  <si>
    <t>ตำบลเขาน้อย</t>
  </si>
  <si>
    <t>ตำบลนิคมพัฒนา</t>
  </si>
  <si>
    <t>ตำบลพนานิคม</t>
  </si>
  <si>
    <t>เทศบาลตำบลมาบข่า</t>
  </si>
  <si>
    <t xml:space="preserve">5)หนองคุย </t>
  </si>
  <si>
    <t xml:space="preserve">8)เขายายพริ้ง </t>
  </si>
  <si>
    <t xml:space="preserve">9)เขาสำรอง     </t>
  </si>
  <si>
    <t xml:space="preserve">5)เนินยาง  </t>
  </si>
  <si>
    <t>6)หนองนาซา</t>
  </si>
  <si>
    <t xml:space="preserve">2)ท่ากง </t>
  </si>
  <si>
    <t>4)พังราด</t>
  </si>
  <si>
    <t xml:space="preserve">5)ทุ่งเสาธง      </t>
  </si>
  <si>
    <t>7)ท่ามะกอก</t>
  </si>
  <si>
    <t xml:space="preserve">8)บ้านบ่อตาช่อง </t>
  </si>
  <si>
    <t xml:space="preserve">6)แหลมสน </t>
  </si>
  <si>
    <t xml:space="preserve">5)บ่อทอง   </t>
  </si>
  <si>
    <t xml:space="preserve">5)วังแขยง    </t>
  </si>
  <si>
    <t xml:space="preserve">3)ระเวิง       </t>
  </si>
  <si>
    <t>3)ทุ่งควายกิน</t>
  </si>
  <si>
    <t>6)หนองกะพ้อ</t>
  </si>
  <si>
    <t xml:space="preserve">5)หนองไทร           </t>
  </si>
  <si>
    <t xml:space="preserve">9)ละโอน  </t>
  </si>
  <si>
    <t>11)หนองน้ำเย็น</t>
  </si>
  <si>
    <t xml:space="preserve">7)ชุมนุมสูง   </t>
  </si>
  <si>
    <t xml:space="preserve">8)เขาจุก </t>
  </si>
  <si>
    <t xml:space="preserve">3)ห้วงหิน </t>
  </si>
  <si>
    <t>11)มาบฆ้อ</t>
  </si>
  <si>
    <t xml:space="preserve">13)คลองอ่าง </t>
  </si>
  <si>
    <t xml:space="preserve">10)เนินไม้หอม </t>
  </si>
  <si>
    <t xml:space="preserve">13)เนินดินแดง  </t>
  </si>
  <si>
    <t xml:space="preserve">3)กระแสบน  </t>
  </si>
  <si>
    <t xml:space="preserve">1)บ้านในไร่ </t>
  </si>
  <si>
    <t>รวมทั้งอำเภอ</t>
  </si>
  <si>
    <t>หมายเหตุ</t>
  </si>
  <si>
    <t>กระเฉด</t>
  </si>
  <si>
    <t>เทศบาลมาบตาพุด</t>
  </si>
  <si>
    <t>19. สอ.มาบตาพุด</t>
  </si>
  <si>
    <t>ไม่ทราบเขตรับผิดชอบ</t>
  </si>
  <si>
    <t>เขาหินแท่น</t>
  </si>
  <si>
    <t xml:space="preserve">8)ท่าครก(ถนนนอก)      </t>
  </si>
  <si>
    <t xml:space="preserve">                                   </t>
  </si>
  <si>
    <t>6)แก่งหวาย</t>
  </si>
  <si>
    <t>จำนวนหมู่บ้าน</t>
  </si>
  <si>
    <t>ที่รับผิดชอบ</t>
  </si>
  <si>
    <t>7  หมู่</t>
  </si>
  <si>
    <t>8  หมู่</t>
  </si>
  <si>
    <t>4  หมู่</t>
  </si>
  <si>
    <t>3  หมู่</t>
  </si>
  <si>
    <t>6  หมู่</t>
  </si>
  <si>
    <t>1  หมู่</t>
  </si>
  <si>
    <t>5  หมู่</t>
  </si>
  <si>
    <t>4. สอ.วัดบุญนาค</t>
  </si>
  <si>
    <t>2  หมู่</t>
  </si>
  <si>
    <t>13  หมู่</t>
  </si>
  <si>
    <t xml:space="preserve">6)ในชาก    </t>
  </si>
  <si>
    <t xml:space="preserve">9  หมู่ </t>
  </si>
  <si>
    <t>9  หมู่</t>
  </si>
  <si>
    <t>3. พลงตาเอี่ยม</t>
  </si>
  <si>
    <t>2. สอ.แสงสองหล้า 2</t>
  </si>
  <si>
    <t>4. สอ.เฉลิมพระเกียรติ (น้ำใส)</t>
  </si>
  <si>
    <t>รวมอำเภอเมืองระยอง</t>
  </si>
  <si>
    <t xml:space="preserve">3  หมู่   </t>
  </si>
  <si>
    <t>เขาชะเมา</t>
  </si>
  <si>
    <t>รวมทั้งจังหวัด</t>
  </si>
  <si>
    <t>10  หมู่</t>
  </si>
  <si>
    <t>รวมทั้งอำเภอแกลง</t>
  </si>
  <si>
    <t xml:space="preserve">1. สอ.พลา </t>
  </si>
  <si>
    <t>รวมทั้งอำเภอวังจันทร์</t>
  </si>
  <si>
    <t>รวมทั้งอำเภอบ้านฉาง</t>
  </si>
  <si>
    <t>รวมทั้งอำเภอปลวกแดง</t>
  </si>
  <si>
    <t>รวมทั้งอำเภอบ้านค่าย</t>
  </si>
  <si>
    <t>34  หมู่</t>
  </si>
  <si>
    <t>4  หมู่ + 
ท.ต.ชุมแสง</t>
  </si>
  <si>
    <t>29  หมู่</t>
  </si>
  <si>
    <t>8   หมู่
(นอกเขต 3 หมู่ 
เขต ท.ปากน้ำประแสร์ 5  หมู่)</t>
  </si>
  <si>
    <t>ที่มา  :  ศูนย์บริหารการทะเบียน  สาขาระยอง</t>
  </si>
  <si>
    <t>เทศบาลตำบลมะขามคู่</t>
  </si>
  <si>
    <t>ต.กระเฉด</t>
  </si>
  <si>
    <t>12)บ้านนา</t>
  </si>
  <si>
    <t>8)บุญสัมพันธ์</t>
  </si>
  <si>
    <t>1)แหลมไผ่</t>
  </si>
  <si>
    <t>10)บ้านล่าง</t>
  </si>
  <si>
    <t>441 หมู่</t>
  </si>
  <si>
    <t>ทะเบียนบ้านกลาง</t>
  </si>
  <si>
    <t>หมู่ 1</t>
  </si>
  <si>
    <t>หมู่ 2</t>
  </si>
  <si>
    <t>หมู่ 3</t>
  </si>
  <si>
    <t>หมู่ 5</t>
  </si>
  <si>
    <t>หมู่ 4</t>
  </si>
  <si>
    <t>หมู่ 13</t>
  </si>
  <si>
    <t>11)ทรัพย์เจริญ</t>
  </si>
  <si>
    <t>1)ปากน้ำพังราด</t>
  </si>
  <si>
    <t xml:space="preserve">1)สมอโพรง-สันติวัน
   (ต.ชากพง)     </t>
  </si>
  <si>
    <t>3)ดอนมะกอกล่าง</t>
  </si>
  <si>
    <t>4)บ้านนาชา</t>
  </si>
  <si>
    <t>12.สอ.เนินสว่าง</t>
  </si>
  <si>
    <t>1)ไผ่ล้อม (เทศบาล)</t>
  </si>
  <si>
    <t>ข้อมูลปกครองจังหวัด</t>
  </si>
  <si>
    <t>มีหมู่บ้าน  84  หมู่</t>
  </si>
  <si>
    <t>-เขตรับผิดชอบ สอ.</t>
  </si>
  <si>
    <t xml:space="preserve">   -นอกเขต  =  79  หมู่</t>
  </si>
  <si>
    <t xml:space="preserve">   -ในเขตเทศบาล = 5 หมู่   </t>
  </si>
  <si>
    <t xml:space="preserve">     แยกได้ดังนี้</t>
  </si>
  <si>
    <t>นอกเขต ท. 79  หมู่</t>
  </si>
  <si>
    <t>นอกเขต ท. 126  หมู่</t>
  </si>
  <si>
    <t>นอกเขต ท. 65 หมู่</t>
  </si>
  <si>
    <t xml:space="preserve">ข้อมูลปกครองจังหวัด
มีหมู่บ้าน  22  หมู่
- เขตรับผิดชอบ สอ.แบ่งได้เป็น
  -นอกเขต = 20 หมู่
  -ในเขต ท.ต.บ้านฉาง = 2 หมู่
    (ต.พลา ม.3, ต.บ้านฉาง ม.5)    </t>
  </si>
  <si>
    <t xml:space="preserve">ข้อมูลปกครองจังหวัด
มีหมู่บ้าน  30  หมู่
- เขตรับผิดชอบ สอ.แบ่งได้เป็น
  -นอกเขต = 23 หมู่
  -ในเขต ท.ต.ม่บข่า = 7 หมู่
    (ม.1-7)    </t>
  </si>
  <si>
    <t>ท.ต.มะขามคู่</t>
  </si>
  <si>
    <t>นอกเขต ท. 23 หมู่</t>
  </si>
  <si>
    <t>นอกเขต ท. 20 หมู่</t>
  </si>
  <si>
    <t>เทศบาลเมืองบ้านฉาง</t>
  </si>
  <si>
    <t>รวมเขาชะเมา</t>
  </si>
  <si>
    <t>รวมนิคมพัฒนา</t>
  </si>
  <si>
    <t>เทศบาลตำบลมาบข่าพัฒนา</t>
  </si>
  <si>
    <t>ทะเบียนบ้านกลาง  
ต.บ้านฉาง</t>
  </si>
  <si>
    <t xml:space="preserve"> (ม.2,3,5)</t>
  </si>
  <si>
    <t xml:space="preserve">    1.ท.ต.เพ = 3 หมู่
</t>
  </si>
  <si>
    <t>ต.ชุมแสง 2 ม.,
ต.ป่ายุบใน 1 ม.</t>
  </si>
  <si>
    <t>เทศบาลตำบลบ้านนา</t>
  </si>
  <si>
    <t>นิคมพัฒนา</t>
  </si>
  <si>
    <t>เขตการปกครอง</t>
  </si>
  <si>
    <t>เมืองระยอง(นอกเทศบาล)</t>
  </si>
  <si>
    <t>ท. นครระยอง</t>
  </si>
  <si>
    <t>แกลง(นอกเทศบาล)</t>
  </si>
  <si>
    <t>บ้านค่าย(นอกเทศบาล)</t>
  </si>
  <si>
    <t>ปลวกแดง(นอกเทศบาล)</t>
  </si>
  <si>
    <t>รวมอำเภอปลวกแดง</t>
  </si>
  <si>
    <t>บ้านฉาง(นอกเทศบาล)</t>
  </si>
  <si>
    <t>ท.ม.บ้านฉาง</t>
  </si>
  <si>
    <t>วังจันทร์(นอกเทศบาล)</t>
  </si>
  <si>
    <t>รวมอำเภอวังจันทร์</t>
  </si>
  <si>
    <t>นิคมพัฒนา(นอกเทศบาล)</t>
  </si>
  <si>
    <t>รวมอำเภอนิคมพัฒนา</t>
  </si>
  <si>
    <t>รวมจังหวัดระยอง</t>
  </si>
  <si>
    <t>รวมอำเภอเมือง (นอกเขตเทศบาล)</t>
  </si>
  <si>
    <t>รวมอำเภอบ้านฉาง (นอกเขตเทศบาล)</t>
  </si>
  <si>
    <t>รวมอำเภอแกลง (นอกเขตเทศบาล)</t>
  </si>
  <si>
    <t>รวมอำเภอวังจันทร์ (นอกเขตเทศบาล)</t>
  </si>
  <si>
    <t>สสอ.เมือง</t>
  </si>
  <si>
    <t>ตำบล  (แห่ง)</t>
  </si>
  <si>
    <t>58  ตำบล</t>
  </si>
  <si>
    <t>15   ตำบล</t>
  </si>
  <si>
    <t>84  หมู่</t>
  </si>
  <si>
    <t>บ.หนองจอก</t>
  </si>
  <si>
    <t>บ.เกาะหวาย</t>
  </si>
  <si>
    <t>บ.หนองบัวแฝง</t>
  </si>
  <si>
    <t>บ.หนองบัว</t>
  </si>
  <si>
    <t>บ.ชากใหญ่</t>
  </si>
  <si>
    <t>บ.ตะพงใน</t>
  </si>
  <si>
    <t>บ.เนินชัน</t>
  </si>
  <si>
    <t>บ.ช่น</t>
  </si>
  <si>
    <t>บ.เนินเสาธง</t>
  </si>
  <si>
    <t>บ.ชากลาว</t>
  </si>
  <si>
    <t>บ.บ้านนา</t>
  </si>
  <si>
    <t>บ.ตะกวด</t>
  </si>
  <si>
    <t>บ.ศาลเจ้า</t>
  </si>
  <si>
    <t>บ.บ่อหิน</t>
  </si>
  <si>
    <t>บ.ในไร่</t>
  </si>
  <si>
    <t>บ.เกาะเสม็ด</t>
  </si>
  <si>
    <t>บ.ต้นลำดวน</t>
  </si>
  <si>
    <t>บ.สำเภาทอง</t>
  </si>
  <si>
    <t>บ.กลาง (วังปลา)</t>
  </si>
  <si>
    <t>บ.เขาโบสถ์</t>
  </si>
  <si>
    <t>บ.มาบจันทร์</t>
  </si>
  <si>
    <t>บ.บ้านแลง</t>
  </si>
  <si>
    <t>บ.ก้นหนอง</t>
  </si>
  <si>
    <t>บ.หนองพญา</t>
  </si>
  <si>
    <t>บ.ขวากลิง</t>
  </si>
  <si>
    <t>บ.หนองหว้า</t>
  </si>
  <si>
    <t>บ.ตะเกราทอง</t>
  </si>
  <si>
    <t>บ.หนองหิน</t>
  </si>
  <si>
    <t>บ.นาตาขวัญ</t>
  </si>
  <si>
    <t>บ.ชะวึก</t>
  </si>
  <si>
    <t>บ.หนองละลอก</t>
  </si>
  <si>
    <t>บ.ทุ่งตะโหนด</t>
  </si>
  <si>
    <t>บ.หนองสนม</t>
  </si>
  <si>
    <t>บ.แหลมสวน</t>
  </si>
  <si>
    <t>บ.ธงหงษ์</t>
  </si>
  <si>
    <t>บ.สมานมิตร</t>
  </si>
  <si>
    <t>บ.ปากทางกะเฉด</t>
  </si>
  <si>
    <t>บ.ชะแวะ</t>
  </si>
  <si>
    <t>บ.ตะพุนทองใน</t>
  </si>
  <si>
    <t>บ.คุสามเบี้ย</t>
  </si>
  <si>
    <t>บ.หนองหงษ์</t>
  </si>
  <si>
    <t>บ.แถวดอน</t>
  </si>
  <si>
    <t>บ.ทับมา</t>
  </si>
  <si>
    <t>บ.เขาไผ่</t>
  </si>
  <si>
    <t>บ.แหลมทองหลาง</t>
  </si>
  <si>
    <t>บ.สะพานหิน</t>
  </si>
  <si>
    <t>บ.สำนักทอง</t>
  </si>
  <si>
    <t>บ.ยายจั่น</t>
  </si>
  <si>
    <t>บ.ธรรมสถิตย์</t>
  </si>
  <si>
    <t>บ.หาดใหญ่</t>
  </si>
  <si>
    <t>บ.เกษตรศิริ</t>
  </si>
  <si>
    <t>บ.ตลาดเพ</t>
  </si>
  <si>
    <t>บ.บนบ้าน,ในเพ</t>
  </si>
  <si>
    <t>บ.ศาลาสังกะสี</t>
  </si>
  <si>
    <t>บ.ท่าเรือ</t>
  </si>
  <si>
    <t>บ.เนินพยอม</t>
  </si>
  <si>
    <t>บ.หนองน้ำขาว</t>
  </si>
  <si>
    <t>บ.หนองกันเกรา</t>
  </si>
  <si>
    <t>บ.อ่างตานนท์</t>
  </si>
  <si>
    <t>บ.ดอนสำราญ</t>
  </si>
  <si>
    <t>บ.หนองแช่เรือ</t>
  </si>
  <si>
    <t>บ.ทะเลน้อย</t>
  </si>
  <si>
    <t>บ.พลงช้างเผือก</t>
  </si>
  <si>
    <t>บ.คลองใช้</t>
  </si>
  <si>
    <t>บ.หนองโพรง</t>
  </si>
  <si>
    <t>บ.หนองปรือ</t>
  </si>
  <si>
    <t>บ.วังหว้า</t>
  </si>
  <si>
    <t>บ.หนองน้ำขุ่น</t>
  </si>
  <si>
    <t>บ.เจริญสุข</t>
  </si>
  <si>
    <t>บ.วังหิน</t>
  </si>
  <si>
    <t>บ.เขาดิน</t>
  </si>
  <si>
    <t>บ.ชากตะไคร้</t>
  </si>
  <si>
    <t>บ.เนินหย่อง</t>
  </si>
  <si>
    <t>บ.หนองกวาง</t>
  </si>
  <si>
    <t>บ.เขาหินแท่น</t>
  </si>
  <si>
    <t>บ.หนองรี</t>
  </si>
  <si>
    <t>บ.หนองหอย</t>
  </si>
  <si>
    <t>บ.วังศิลา</t>
  </si>
  <si>
    <t>บ.เนินโพธิ์ทอง</t>
  </si>
  <si>
    <t>บ.วังล่าง</t>
  </si>
  <si>
    <t>บ.ชากโดน</t>
  </si>
  <si>
    <t>บ.หนองยายยม</t>
  </si>
  <si>
    <t>บ.อ่างทอง</t>
  </si>
  <si>
    <t>บ.บ้านนอก</t>
  </si>
  <si>
    <t>บ.วังกลอย</t>
  </si>
  <si>
    <t>แขมงคงมั่น</t>
  </si>
  <si>
    <t>บ.เนินทราย</t>
  </si>
  <si>
    <t>บ.เนินฆ้อ</t>
  </si>
  <si>
    <t>บ.ถนนกะเพรา</t>
  </si>
  <si>
    <t>บ.หนองแพงพวย</t>
  </si>
  <si>
    <t>บ.เนินข้าวต้ม</t>
  </si>
  <si>
    <t>บ.จำรุง</t>
  </si>
  <si>
    <t>บ.ถนนนอก</t>
  </si>
  <si>
    <t>บ.รางตาไท</t>
  </si>
  <si>
    <t>บ.กระแสบน</t>
  </si>
  <si>
    <t>บ.ชากคอก</t>
  </si>
  <si>
    <t>บ.ยางงาม</t>
  </si>
  <si>
    <t>บ.คลองป่าไม้</t>
  </si>
  <si>
    <t>บ.เขาผักกูด</t>
  </si>
  <si>
    <t>บ.น้ำโจน</t>
  </si>
  <si>
    <t>บ.เขาวังจิก</t>
  </si>
  <si>
    <t>บ.เนินไม้หอม</t>
  </si>
  <si>
    <t>บ.คลองลึก</t>
  </si>
  <si>
    <t>บ.คลองหวาย</t>
  </si>
  <si>
    <t>บ.เนินดินแดง</t>
  </si>
  <si>
    <t>บ.หนองแฟบ</t>
  </si>
  <si>
    <t>บ.มงคล</t>
  </si>
  <si>
    <t>บ.ทุ่งควายกิน</t>
  </si>
  <si>
    <t>บ.หนองไทร</t>
  </si>
  <si>
    <t>บ.หนองกะพ้อ</t>
  </si>
  <si>
    <t>บ.ชุมนุมสูง</t>
  </si>
  <si>
    <t>บ.เขาจุก</t>
  </si>
  <si>
    <t>บ.เนินสุขสำรอง</t>
  </si>
  <si>
    <t>บ.โพธิฐาน</t>
  </si>
  <si>
    <t>บ.หนองน้ำเย็น</t>
  </si>
  <si>
    <t>บ.สี่แยกกองดิน</t>
  </si>
  <si>
    <t>บ.สุขไพรวัน</t>
  </si>
  <si>
    <t>บ.หนองเสม็ดแดง</t>
  </si>
  <si>
    <t>บ.หนองคุย</t>
  </si>
  <si>
    <t>บ.ชากขุนวิเศษ</t>
  </si>
  <si>
    <t>บ.ชำสมอ</t>
  </si>
  <si>
    <t>ต.ยายพริ้ง</t>
  </si>
  <si>
    <t>บ.เขาสำรอง</t>
  </si>
  <si>
    <t>บ.ศิลาทอง</t>
  </si>
  <si>
    <t>บ.ทรัพย์เจริญ</t>
  </si>
  <si>
    <t>บ.เนินสมบูรณ์</t>
  </si>
  <si>
    <t>บ.คลองปูน</t>
  </si>
  <si>
    <t>บ.ปากทางหลวง</t>
  </si>
  <si>
    <t>บ.นาซา</t>
  </si>
  <si>
    <t>บ.ชายล่าง</t>
  </si>
  <si>
    <t>บ.สามแยก</t>
  </si>
  <si>
    <t>บ.ปากน้ำพังราด</t>
  </si>
  <si>
    <t>บ.ท่ากง</t>
  </si>
  <si>
    <t>บ.เกาะลอย</t>
  </si>
  <si>
    <t>บ.พังราดไทย</t>
  </si>
  <si>
    <t>บ.ทุ่งเสาธง</t>
  </si>
  <si>
    <t>บ.บ้านกลางทุ่ง</t>
  </si>
  <si>
    <t>บ.ท่ามะกอก</t>
  </si>
  <si>
    <t>บ.ดอนมะกอกล่าง</t>
  </si>
  <si>
    <t>บ.คลองคา</t>
  </si>
  <si>
    <t>บ.น้ำเขียว</t>
  </si>
  <si>
    <t>บ.ห้วยยาง</t>
  </si>
  <si>
    <t>บ.เขาชากกรูด</t>
  </si>
  <si>
    <t>บ.ห้างญวน</t>
  </si>
  <si>
    <t>บ.ชากตาด้วง</t>
  </si>
  <si>
    <t>บ.เนินดินแดงล่าง</t>
  </si>
  <si>
    <t>บ.ชากพรวด</t>
  </si>
  <si>
    <t>บ.ท่ามะกัก</t>
  </si>
  <si>
    <t>บ.สองสลึง</t>
  </si>
  <si>
    <t>บ.สองพี่น้อง</t>
  </si>
  <si>
    <t>บ.เต้าปูนหาย</t>
  </si>
  <si>
    <t>บ.บ่อทอง</t>
  </si>
  <si>
    <t>บ.หนองเสม็ด</t>
  </si>
  <si>
    <t>บ.ห้วยน้ำเขียว</t>
  </si>
  <si>
    <t>บ.ไทรเอน</t>
  </si>
  <si>
    <t>บ.หนองมะปริง</t>
  </si>
  <si>
    <t>บ.ชากมะกรูด</t>
  </si>
  <si>
    <t>บ.หนองยายและ</t>
  </si>
  <si>
    <t>บ.หนองสัก</t>
  </si>
  <si>
    <t>บ.อ่าวมะขามป้อม</t>
  </si>
  <si>
    <t>บ.สมอโพรง</t>
  </si>
  <si>
    <t>บ.อ่าวเจริญ</t>
  </si>
  <si>
    <t>บ.หนองสะพาน</t>
  </si>
  <si>
    <t>บ.คลองทุเรียน</t>
  </si>
  <si>
    <t>บ.เหลาชะโอน</t>
  </si>
  <si>
    <t>บ.ในชาก</t>
  </si>
  <si>
    <t>บ.ชากคา</t>
  </si>
  <si>
    <t>บ.ตลาดตอนล่าง</t>
  </si>
  <si>
    <t>บ.ตลาดตอนบน</t>
  </si>
  <si>
    <t>บ.แหลมสน</t>
  </si>
  <si>
    <t>บ.แสมผู้</t>
  </si>
  <si>
    <t>บ.ตลาดตอนกลาง</t>
  </si>
  <si>
    <t>หมุ่ 6</t>
  </si>
  <si>
    <t>หมู่ 10</t>
  </si>
  <si>
    <t>หมู่ 11</t>
  </si>
  <si>
    <t>หมู่ 12</t>
  </si>
  <si>
    <t>บ.กองดิน</t>
  </si>
  <si>
    <t>บ.แหลมไผ่</t>
  </si>
  <si>
    <t>บ.ทุ่งเค็ด</t>
  </si>
  <si>
    <t>บ.ห้วงหิน</t>
  </si>
  <si>
    <t>บ.หนองจรเข้</t>
  </si>
  <si>
    <t>บ.อู่ทอง</t>
  </si>
  <si>
    <t>บ.สำนักยาง</t>
  </si>
  <si>
    <t>บ.เนินกระท้อน</t>
  </si>
  <si>
    <t>บ.บุญสัมพันธ์</t>
  </si>
  <si>
    <t>บ.วังยาง</t>
  </si>
  <si>
    <t>บ.บ้านล่าง</t>
  </si>
  <si>
    <t>บ.มาบฆ้อ</t>
  </si>
  <si>
    <t>บ.คลองอ่าง</t>
  </si>
  <si>
    <t>บ.คลองน้ำงู</t>
  </si>
  <si>
    <t>บ.วัดใหม่</t>
  </si>
  <si>
    <t>บ.คลองยายล้ำ</t>
  </si>
  <si>
    <t>บ.บ้านค่าย</t>
  </si>
  <si>
    <t>บ.สะพานยายคุด</t>
  </si>
  <si>
    <t>บ.คลองน้ำเย็น</t>
  </si>
  <si>
    <t>บ.กระโหม</t>
  </si>
  <si>
    <t>บ.ตรอกสัตบัน</t>
  </si>
  <si>
    <t>บ.เชิงเนิน</t>
  </si>
  <si>
    <t>บ.หนองตาเสี่ยง</t>
  </si>
  <si>
    <t>บ.ตาสิทธิ์</t>
  </si>
  <si>
    <t>บ.วัดละหารไร่</t>
  </si>
  <si>
    <t>บ.ตัวอย่าง</t>
  </si>
  <si>
    <t>บ.มาบตอง</t>
  </si>
  <si>
    <t>บ.ชากไม้รวก</t>
  </si>
  <si>
    <t>บ.น้ำโฉ่</t>
  </si>
  <si>
    <t>บ.บ้านเกาะ</t>
  </si>
  <si>
    <t>บ.ปากป่า</t>
  </si>
  <si>
    <t>บ.แหลมเหียง</t>
  </si>
  <si>
    <t>บ.คลองช้างตาย</t>
  </si>
  <si>
    <t>บ.บ้านเก่า</t>
  </si>
  <si>
    <t>บ.น้ำโรง</t>
  </si>
  <si>
    <t>บ.หนองคอกหมู</t>
  </si>
  <si>
    <t>บ.หนองตะแบก</t>
  </si>
  <si>
    <t>บ.ตาขัน</t>
  </si>
  <si>
    <t>บ.หนองพังงาย</t>
  </si>
  <si>
    <t>บ.หนองฆ้อ</t>
  </si>
  <si>
    <t>บ.ยางขาคีม</t>
  </si>
  <si>
    <t>บ.ชากมหาด</t>
  </si>
  <si>
    <t>บ.บางบุตร</t>
  </si>
  <si>
    <t>บ.หนองคล้า</t>
  </si>
  <si>
    <t>บ.หนองพะวา</t>
  </si>
  <si>
    <t>บ.มาบสองสลึง</t>
  </si>
  <si>
    <t>บ.หลังเขา</t>
  </si>
  <si>
    <t>บ.เขาหวาย</t>
  </si>
  <si>
    <t>บ.โขดกลาง</t>
  </si>
  <si>
    <t>บ.ช่องลม</t>
  </si>
  <si>
    <t>บ.คลองปลากั้ง</t>
  </si>
  <si>
    <t>บ.หนองกรับ</t>
  </si>
  <si>
    <t>บ.ท่าเสา</t>
  </si>
  <si>
    <t>บ.มาบป่าหวาย</t>
  </si>
  <si>
    <t>บ.หัวชวด</t>
  </si>
  <si>
    <t>บ.คลองขนุน</t>
  </si>
  <si>
    <t>บ.ศาลาน้ำลึก</t>
  </si>
  <si>
    <t>บ.หินโค่ง</t>
  </si>
  <si>
    <t>บ.สามเนิน</t>
  </si>
  <si>
    <t>บ.ชากกอไผ่</t>
  </si>
  <si>
    <t>บ.ชากทองหลาง</t>
  </si>
  <si>
    <t>บ.บึงต้นชัน</t>
  </si>
  <si>
    <t>บ.เขาลอย</t>
  </si>
  <si>
    <t>บ.มาบตารอด</t>
  </si>
  <si>
    <t>บ.ในแถว</t>
  </si>
  <si>
    <t>บ.ชากน้ำลึก</t>
  </si>
  <si>
    <t>บ.เจ็ดลูกเนิน</t>
  </si>
  <si>
    <t>บ.ไผ่ล้อม</t>
  </si>
  <si>
    <t>6  ตำบล</t>
  </si>
  <si>
    <t>บ.ปลวกแดง</t>
  </si>
  <si>
    <t>บ.มาบลูกจันทร์</t>
  </si>
  <si>
    <t>บ.ระเวิง</t>
  </si>
  <si>
    <t>บ.วังตาผิน</t>
  </si>
  <si>
    <t>บ.วังแขยง</t>
  </si>
  <si>
    <t>บ.ทับตอง</t>
  </si>
  <si>
    <t>บ.คลองกรำ</t>
  </si>
  <si>
    <t>บ.เขาระฆัง</t>
  </si>
  <si>
    <t>บ.หนองค้างคาว</t>
  </si>
  <si>
    <t>บ.เนินสำราญ</t>
  </si>
  <si>
    <t>บ.ปากแพรก</t>
  </si>
  <si>
    <t>บ.หนองอ้ายรื่น</t>
  </si>
  <si>
    <t>บ.แม่น้ำคู้เก่า</t>
  </si>
  <si>
    <t>บ.ดอกกราย</t>
  </si>
  <si>
    <t>บ.ชากมันเทศ</t>
  </si>
  <si>
    <t>บ.แม่น้ำคู้ใหม่</t>
  </si>
  <si>
    <t>บ.พัฒนาผัง 2</t>
  </si>
  <si>
    <t>บ.วังประดู่</t>
  </si>
  <si>
    <t>บ.มาบเตย</t>
  </si>
  <si>
    <t>บ.เนินสวรรค์</t>
  </si>
  <si>
    <t>บ.มาบยางพร</t>
  </si>
  <si>
    <t>บ.ห้วยปราบ</t>
  </si>
  <si>
    <t>บ.วังตาลหม่อน</t>
  </si>
  <si>
    <t>บ.มาบยางพรใหม่</t>
  </si>
  <si>
    <t>บ.ชากอ้อย</t>
  </si>
  <si>
    <t>บ.คลองน้ำแดง</t>
  </si>
  <si>
    <t>บ.บึงตาต้า</t>
  </si>
  <si>
    <t>บ.หนองไร่</t>
  </si>
  <si>
    <t>บ.คลองป่าหวาย</t>
  </si>
  <si>
    <t>บ.คลองน้ำดำ</t>
  </si>
  <si>
    <t>บ.เขาคลองซอง</t>
  </si>
  <si>
    <t>3  ตำบล</t>
  </si>
  <si>
    <t>บ.สำนักท้อน</t>
  </si>
  <si>
    <t>บ.ชากหมาก</t>
  </si>
  <si>
    <t>บ.สระแก้ว</t>
  </si>
  <si>
    <t>บ.คลองบางไผ่</t>
  </si>
  <si>
    <t>บ.ยายร้า</t>
  </si>
  <si>
    <t>บ.เขาครอก</t>
  </si>
  <si>
    <t>บ.หนองตะเคียน</t>
  </si>
  <si>
    <t>บ.เชิงเขา</t>
  </si>
  <si>
    <t>บ.โกรกตะแบก</t>
  </si>
  <si>
    <t>บ.กม.16</t>
  </si>
  <si>
    <t>บ.คลองทราย</t>
  </si>
  <si>
    <t>บ.พลา</t>
  </si>
  <si>
    <t>บ.ตะกาด</t>
  </si>
  <si>
    <t>บ.คลองทรายใหม่</t>
  </si>
  <si>
    <t>บ.กม.18</t>
  </si>
  <si>
    <t>บ.ประชุมมิตร</t>
  </si>
  <si>
    <t>บ.พยูน</t>
  </si>
  <si>
    <t>บ.ภูดรห้วยมะหาด</t>
  </si>
  <si>
    <t>4   ตำบล</t>
  </si>
  <si>
    <t>29   หมู่</t>
  </si>
  <si>
    <t>บ.วังจันทร์</t>
  </si>
  <si>
    <t>บ.ยุบชงโค</t>
  </si>
  <si>
    <t>บ.ชุมนุมใน</t>
  </si>
  <si>
    <t>บ.ตะเคียนทอง</t>
  </si>
  <si>
    <t>บ.ชุมแสง</t>
  </si>
  <si>
    <t>บ.สันติสุข</t>
  </si>
  <si>
    <t>บ.คลองไผ่</t>
  </si>
  <si>
    <t>บ.หนองม่วง</t>
  </si>
  <si>
    <t>บ.เขาตาอิ๋น</t>
  </si>
  <si>
    <t>บ.แก่งหวาย</t>
  </si>
  <si>
    <t>บ.วังโพลง</t>
  </si>
  <si>
    <t>บ.มะงั่ว</t>
  </si>
  <si>
    <t>บ.ขุนอินทร์</t>
  </si>
  <si>
    <t>บ.ป่ายุบใน</t>
  </si>
  <si>
    <t>บ.เขาสิงห์โต</t>
  </si>
  <si>
    <t>บ.ยุบตาเหน่ง</t>
  </si>
  <si>
    <t>บ.คลองหวายโสม</t>
  </si>
  <si>
    <t>บ. คลองเขต</t>
  </si>
  <si>
    <t>บ.เขาไม้นวล</t>
  </si>
  <si>
    <t>บ.เขาตลาด</t>
  </si>
  <si>
    <t>บ.สำนักตาเสือ</t>
  </si>
  <si>
    <t>บ.พลงตาเอี่ยม</t>
  </si>
  <si>
    <t>บ.คลองบางบ่อ</t>
  </si>
  <si>
    <t>บ.หนองเขิน</t>
  </si>
  <si>
    <t>บ.คลองสอง</t>
  </si>
  <si>
    <t>29   หมู่บ้าน</t>
  </si>
  <si>
    <t>บ.สามแยกน้ำเป็น</t>
  </si>
  <si>
    <t>บ.น้ำใส</t>
  </si>
  <si>
    <t>บ.มาบช้างนอน</t>
  </si>
  <si>
    <t>บ.เหมืองแร่</t>
  </si>
  <si>
    <t>บ.สำนักกะเบา</t>
  </si>
  <si>
    <t>บ.น้ำเป็น</t>
  </si>
  <si>
    <t>บ.คลองพระเจ้า</t>
  </si>
  <si>
    <t>บ.คลองหิน</t>
  </si>
  <si>
    <t>บ.ห้วยทับมอญ</t>
  </si>
  <si>
    <t>บ.เขาพัง</t>
  </si>
  <si>
    <t>บ.สีระมัน</t>
  </si>
  <si>
    <t>บ.ยางเอน</t>
  </si>
  <si>
    <t>บ.เขาจันทร์</t>
  </si>
  <si>
    <t>บ.ห้อยหัว</t>
  </si>
  <si>
    <t>บ.ศรีประชา</t>
  </si>
  <si>
    <t>บ.คลองโพล้</t>
  </si>
  <si>
    <t>บ.ชำฆ้อ</t>
  </si>
  <si>
    <t>บ.เขาช่องลม</t>
  </si>
  <si>
    <t>บ.สวนขนุน</t>
  </si>
  <si>
    <t>บ.โป่งสะท้อน</t>
  </si>
  <si>
    <t>บ.สี่แยกสมบูรณ์</t>
  </si>
  <si>
    <t>บ.ทรัพย์แสน่</t>
  </si>
  <si>
    <t>บ.เขาบ่อแป้ง</t>
  </si>
  <si>
    <t>บ.มะเดื่อ</t>
  </si>
  <si>
    <t>บ.เขาน้อย</t>
  </si>
  <si>
    <t>บ.คลองยาง</t>
  </si>
  <si>
    <t>บ.ตะขบ</t>
  </si>
  <si>
    <t>30   หมู่</t>
  </si>
  <si>
    <t>บ.กม.12</t>
  </si>
  <si>
    <t>บ.นิคม 1</t>
  </si>
  <si>
    <t>บ.ใหม่สามัคคี</t>
  </si>
  <si>
    <t>บ.หนองบอน</t>
  </si>
  <si>
    <t>บ.ชากผักกูด</t>
  </si>
  <si>
    <t>บ.คลองตาทัย</t>
  </si>
  <si>
    <t>บ.มาบขมิ้นพัฒนา</t>
  </si>
  <si>
    <t>บ.หนองระกำ</t>
  </si>
  <si>
    <t>บ.คลองตาไทย</t>
  </si>
  <si>
    <t>บ.เขามะพูด</t>
  </si>
  <si>
    <t>บ.คลองพลู</t>
  </si>
  <si>
    <t>บ.วังปลา</t>
  </si>
  <si>
    <t>บ.ซอยสิบสาม</t>
  </si>
  <si>
    <t>บ.มาบข่า</t>
  </si>
  <si>
    <t>บ.มาบใหญ่</t>
  </si>
  <si>
    <t>บ.ชากนอก</t>
  </si>
  <si>
    <t>บ.มะขามคู่</t>
  </si>
  <si>
    <t>บ.ขนำไร่</t>
  </si>
  <si>
    <t>บ.ชากเจ้าเดียว</t>
  </si>
  <si>
    <t>บ.เขาจอมแห</t>
  </si>
  <si>
    <t>บ.กระเฉทล่าง</t>
  </si>
  <si>
    <t>บ.กระเฉด</t>
  </si>
  <si>
    <t>บ.หนองผักหนาม</t>
  </si>
  <si>
    <t>บ.ทุ่งสำนัก</t>
  </si>
  <si>
    <t>บ.สำนักอ้ายงอน</t>
  </si>
  <si>
    <t>6)เขาคลอก</t>
  </si>
  <si>
    <t xml:space="preserve">3. สอ.สระแก้ว 
</t>
  </si>
  <si>
    <t xml:space="preserve">4. สอ.เขาคลอก 
</t>
  </si>
  <si>
    <t xml:space="preserve">5. สอ.ยายร้า 
</t>
  </si>
  <si>
    <t xml:space="preserve">6. สอ.คลองบางไผ่ 
</t>
  </si>
  <si>
    <t xml:space="preserve">7. สอ.สำนักท้อน  
</t>
  </si>
  <si>
    <t xml:space="preserve">2 หมู่ + 1 หมู่ ทต.สำนักท้อน
</t>
  </si>
  <si>
    <t xml:space="preserve">1 หมู่ + 1 หมู่ ทต.สำนักท้อน
</t>
  </si>
  <si>
    <t>เทศบาลตำบลทับมา</t>
  </si>
  <si>
    <t>(ต่อ)</t>
  </si>
  <si>
    <t>เทศบาลตำบลเนินฆ้อ</t>
  </si>
  <si>
    <t>15  ตำบล</t>
  </si>
  <si>
    <t>147  หมู่บ้าน</t>
  </si>
  <si>
    <t>7  ตำบล</t>
  </si>
  <si>
    <t>66  หมู่บ้าน</t>
  </si>
  <si>
    <t>รวมทั้งอำเภอเขาชะเมา</t>
  </si>
  <si>
    <t>รวมทั้งอำเภอนิคมพัฒนา</t>
  </si>
  <si>
    <t>3  หมู่ + ท.ต.เพ</t>
  </si>
  <si>
    <t>3. สอ.บ้านจำรุง
(ต.เนินฆ้อ   2  หมู่,
  ต.ชากโดน  3  หมู่)</t>
  </si>
  <si>
    <t xml:space="preserve">8. สอ.เขาหินแท่น 
</t>
  </si>
  <si>
    <t>3  หมู่
(ต.ห้วยยาง 1 หมู่,  
ต.วังหว้า 2 หมู่)</t>
  </si>
  <si>
    <t>รพ.ระยอง</t>
  </si>
  <si>
    <t>รพ.เขาชะเมา</t>
  </si>
  <si>
    <t>รพ.นิคมพัฒนา</t>
  </si>
  <si>
    <t>อ.</t>
  </si>
  <si>
    <t xml:space="preserve">2  หมู่ </t>
  </si>
  <si>
    <t>ต.พนานิคม</t>
  </si>
  <si>
    <t xml:space="preserve">4  หมู่  </t>
  </si>
  <si>
    <t>พนานิคม</t>
  </si>
  <si>
    <t>ทางเกวียน</t>
  </si>
  <si>
    <t>รวมอำเภอเขาชะเมา</t>
  </si>
  <si>
    <t>เทศบาลตำบลพลา</t>
  </si>
  <si>
    <t>22   หมู่</t>
  </si>
  <si>
    <t xml:space="preserve"> ที่มา: ศูนย์บริหารการทะเบียน  สาขาระยอง</t>
  </si>
  <si>
    <t>เทศบาล</t>
  </si>
  <si>
    <t>เนินฆ้อ</t>
  </si>
  <si>
    <t>-</t>
  </si>
  <si>
    <t>สสอ.นิคมพัฒนา</t>
  </si>
  <si>
    <t>สสอ.เขาชะเมา</t>
  </si>
  <si>
    <t>แยกหมู่</t>
  </si>
  <si>
    <t>ม.1-7</t>
  </si>
  <si>
    <t xml:space="preserve">ม.1-8 </t>
  </si>
  <si>
    <t>ม. 1-4</t>
  </si>
  <si>
    <t>ม.3,4,7</t>
  </si>
  <si>
    <t>ม.1,2,5,6</t>
  </si>
  <si>
    <t>ม.4,5,6,7</t>
  </si>
  <si>
    <t>ม.1,2,3</t>
  </si>
  <si>
    <t>ม.3,5,6</t>
  </si>
  <si>
    <t>ม.2,3,7,8,11,14,15</t>
  </si>
  <si>
    <t>ม.1,4,5,6,9,10,12,13,16</t>
  </si>
  <si>
    <t>ม.4</t>
  </si>
  <si>
    <t>ม.1,5,7</t>
  </si>
  <si>
    <t>ม.1-5</t>
  </si>
  <si>
    <t>ม.1-10</t>
  </si>
  <si>
    <t>ม.1,2,3,5</t>
  </si>
  <si>
    <t>ม.4,8,9</t>
  </si>
  <si>
    <t>ต.เนินฆ้อ ม.6,7
ต.ชากโดน ม.2,5,6</t>
  </si>
  <si>
    <t>ต.ชากพง ม.1-7</t>
  </si>
  <si>
    <t>ต.กร่ำ ม.1-6</t>
  </si>
  <si>
    <t>ม.1-4,6-9</t>
  </si>
  <si>
    <t>ต.ห้วยยาง ม.5
ต.วังหว้า ม.9-10</t>
  </si>
  <si>
    <t>ม.1-5, 11-13</t>
  </si>
  <si>
    <t>ม.6-8,14</t>
  </si>
  <si>
    <t>ม.1,5,6,8</t>
  </si>
  <si>
    <t>ม. 3-4</t>
  </si>
  <si>
    <t>ม.2,7</t>
  </si>
  <si>
    <t>ม.3-6,9,11,13
ท.ทุ่งควายกิน1,4,6,11,12</t>
  </si>
  <si>
    <t>ม.2,7,8,10</t>
  </si>
  <si>
    <t>ม.1-13</t>
  </si>
  <si>
    <t>ม.1-3,8-10,13-14</t>
  </si>
  <si>
    <t>ม.4-7,11-12</t>
  </si>
  <si>
    <t>ม.1,5,8,9-11 
ทต.กองดิน ม.1,2,8</t>
  </si>
  <si>
    <t>ม.3,4,6,7
ทต.กองดิน 3,4,6,7</t>
  </si>
  <si>
    <t>ม.1-9 
ทต.ทุ่งควายกิน 1,2,8</t>
  </si>
  <si>
    <t>ม.1-6 และ ทต.บ้านค่าย</t>
  </si>
  <si>
    <t>ม.1,2</t>
  </si>
  <si>
    <t>ม.7-8</t>
  </si>
  <si>
    <t>ม.9-11</t>
  </si>
  <si>
    <t>ม.1,2,6,10</t>
  </si>
  <si>
    <t>ม. 3,5</t>
  </si>
  <si>
    <t>ม.4,9</t>
  </si>
  <si>
    <t>ม.7,8,11</t>
  </si>
  <si>
    <t>ม.1-4,6-10</t>
  </si>
  <si>
    <t>ชากบก ม.5,บางบุตร ม.10</t>
  </si>
  <si>
    <t>ม.4,8,11</t>
  </si>
  <si>
    <t>ม.5-7,9,12</t>
  </si>
  <si>
    <t xml:space="preserve">ม.1-6 </t>
  </si>
  <si>
    <t>ม.1-6</t>
  </si>
  <si>
    <t>ม.2,4</t>
  </si>
  <si>
    <t>ม.1,3 + ทต.จอมพลเจ้าพระยา</t>
  </si>
  <si>
    <t>ม.2,5</t>
  </si>
  <si>
    <t>ม.3,6</t>
  </si>
  <si>
    <t>ม.1,4</t>
  </si>
  <si>
    <t>ม.1-4</t>
  </si>
  <si>
    <t>ม.3-5</t>
  </si>
  <si>
    <t>ม.1,2,6,7</t>
  </si>
  <si>
    <t>ม.1-3,5</t>
  </si>
  <si>
    <t>ม.4,6,7</t>
  </si>
  <si>
    <t>ทต.พลา ม.1-4</t>
  </si>
  <si>
    <t>ทม.บ้านฉาง ม.1,2
ทต.บ้านฉาง ม.1,2,4</t>
  </si>
  <si>
    <t>ม.3,8 +ทต.สำนักท้อน ม. 3</t>
  </si>
  <si>
    <t>ม.6 + ทต..สำนักท้อน ม.6</t>
  </si>
  <si>
    <t>ม.5 + ทต.สำน้กท้อน ม.5</t>
  </si>
  <si>
    <t>ม.4 + ทต.สำนักท้อน ม.4</t>
  </si>
  <si>
    <t>ม.1 + ทต.สำนักท้อน ม.1</t>
  </si>
  <si>
    <t>ม.2 + ทต.สำนักท้อน ม.2</t>
  </si>
  <si>
    <t>ม.7 + ทต.สำนักท้อน ม.7</t>
  </si>
  <si>
    <t>ม.2,3,5,6</t>
  </si>
  <si>
    <t>ต.ชุมแสง ม.2,
ต.ป่ายุบใน ม.4,8</t>
  </si>
  <si>
    <t>ม.5,7</t>
  </si>
  <si>
    <t>ม.3,7</t>
  </si>
  <si>
    <t>ม.1,4,7,8</t>
  </si>
  <si>
    <t>ม.1-2</t>
  </si>
  <si>
    <t>ม.4-6,8</t>
  </si>
  <si>
    <t>ม.3-7</t>
  </si>
  <si>
    <t>ม.1,4,6,7</t>
  </si>
  <si>
    <t>ม.2,3,5</t>
  </si>
  <si>
    <t>ม.1-9</t>
  </si>
  <si>
    <t>บ.ท่ากะพัก</t>
  </si>
  <si>
    <t>441  หมู่</t>
  </si>
  <si>
    <t>ทต.ปากน้ำประแส</t>
  </si>
  <si>
    <t>บ.กร่ำ</t>
  </si>
  <si>
    <t>ทต.ทุ่งควายกิน</t>
  </si>
  <si>
    <t>บ.เนินเขาดิน</t>
  </si>
  <si>
    <t>ทต.บ้านเพ</t>
  </si>
  <si>
    <t>ทต.ทับมา</t>
  </si>
  <si>
    <t>ทต.เมืองแกลง</t>
  </si>
  <si>
    <t>ทต.สุนทรภู่</t>
  </si>
  <si>
    <t>ทต.กองดิน</t>
  </si>
  <si>
    <t>ทต.เนินฆ้อ</t>
  </si>
  <si>
    <t>ทต.บ้านค่าย</t>
  </si>
  <si>
    <t>ทต.บ้านปลวกแดง</t>
  </si>
  <si>
    <t>ทต.จอมพลเจ้าพระยา</t>
  </si>
  <si>
    <t>ทต.สำนักท้อน</t>
  </si>
  <si>
    <t>ทต.บ้านฉาง</t>
  </si>
  <si>
    <t>ทต.พลา</t>
  </si>
  <si>
    <t>ทต.ชุมแสง</t>
  </si>
  <si>
    <t>ทต.มาบข่า</t>
  </si>
  <si>
    <t>ทต.มะขามคู่</t>
  </si>
  <si>
    <t>ทต.มาบข่าพัฒนา</t>
  </si>
  <si>
    <t>บ.ท่ากระชาย</t>
  </si>
  <si>
    <t>ทน.ระยอง</t>
  </si>
  <si>
    <t>ทม.มาบตาพุด</t>
  </si>
  <si>
    <t>ทม.บ้านฉาง</t>
  </si>
  <si>
    <t>ต.เชิงเนิน</t>
  </si>
  <si>
    <t>ต.ตะพง</t>
  </si>
  <si>
    <t>ต.เพ</t>
  </si>
  <si>
    <t>ต.แกลง</t>
  </si>
  <si>
    <t>ต.บ้านแลง</t>
  </si>
  <si>
    <t>ต.นาตาขวัญ</t>
  </si>
  <si>
    <t>ต.เนินพระ</t>
  </si>
  <si>
    <t>ต.น้ำคอก</t>
  </si>
  <si>
    <t>ต.สำนักทอง</t>
  </si>
  <si>
    <t xml:space="preserve"> -  ต.ท่าประดู่</t>
  </si>
  <si>
    <t xml:space="preserve"> -  ต.เชิงเนิน</t>
  </si>
  <si>
    <t xml:space="preserve"> -  ต.ปากน้ำ</t>
  </si>
  <si>
    <t xml:space="preserve"> -  ต.เนินพระ</t>
  </si>
  <si>
    <t xml:space="preserve"> -  ต.ทับมา</t>
  </si>
  <si>
    <t xml:space="preserve"> -  ต.ห้วยโป่ง</t>
  </si>
  <si>
    <t xml:space="preserve"> -  ต.มาบตาพุด</t>
  </si>
  <si>
    <t xml:space="preserve"> -  ต.มาบข่า</t>
  </si>
  <si>
    <t xml:space="preserve"> -  ต.แกลง</t>
  </si>
  <si>
    <t xml:space="preserve"> -  ต.กระเฉด</t>
  </si>
  <si>
    <t>ต.ทางเกวียน</t>
  </si>
  <si>
    <t>ต.วังหว้า</t>
  </si>
  <si>
    <t>ต.ชากโดน</t>
  </si>
  <si>
    <t>ต.กระแสบน</t>
  </si>
  <si>
    <t>ต.ทุ่งควายกิน</t>
  </si>
  <si>
    <t>ต.กองดิน</t>
  </si>
  <si>
    <t>ต.คลองปูน</t>
  </si>
  <si>
    <t>ต.พังราด</t>
  </si>
  <si>
    <t>ต.ปากน้ำกระแส</t>
  </si>
  <si>
    <t>ต.ห้วยยาง</t>
  </si>
  <si>
    <t>ต.สองสลึง</t>
  </si>
  <si>
    <t xml:space="preserve"> -  ต.ทางเกวียน</t>
  </si>
  <si>
    <t xml:space="preserve"> -  ต.กร่ำ</t>
  </si>
  <si>
    <t xml:space="preserve"> -  ต.ชากพง</t>
  </si>
  <si>
    <t xml:space="preserve"> -  ต.ทุ่งควายกิน</t>
  </si>
  <si>
    <t xml:space="preserve"> -  ต.คลองปูน</t>
  </si>
  <si>
    <t>ต.บ้านค่าย</t>
  </si>
  <si>
    <t>ต.หนองละลอก</t>
  </si>
  <si>
    <t>ต.หนองตะพาน</t>
  </si>
  <si>
    <t>ต.ตาขัน</t>
  </si>
  <si>
    <t>ต.บางบุตร</t>
  </si>
  <si>
    <t>ต.หนองบัว</t>
  </si>
  <si>
    <t>ต.ชากบก</t>
  </si>
  <si>
    <t xml:space="preserve"> -  ต.บ้านค่าย</t>
  </si>
  <si>
    <t xml:space="preserve"> -  ต.หนองละลอก</t>
  </si>
  <si>
    <t>ต.ปลวกแดง</t>
  </si>
  <si>
    <t>ต.ตาสิทธิ์</t>
  </si>
  <si>
    <t>ต.ละหาร</t>
  </si>
  <si>
    <t>ต.แม่น้ำคู้</t>
  </si>
  <si>
    <t>ต.มาบยางพร</t>
  </si>
  <si>
    <t>ต.หนองไร่</t>
  </si>
  <si>
    <t xml:space="preserve"> -  ต.ปลวกแดง</t>
  </si>
  <si>
    <t xml:space="preserve"> -  ต.ตาสิทธิ์</t>
  </si>
  <si>
    <t>ต.สำนักท้อน</t>
  </si>
  <si>
    <t xml:space="preserve"> -  ต.สำนักท้อน</t>
  </si>
  <si>
    <t xml:space="preserve">  -  ต.พลา</t>
  </si>
  <si>
    <t>ต.วังจันทร์</t>
  </si>
  <si>
    <t>ต.ชุมแสง</t>
  </si>
  <si>
    <t>ต.ป่ายุบใน</t>
  </si>
  <si>
    <t>ต.พลงตาเอี่ยม</t>
  </si>
  <si>
    <t xml:space="preserve"> -  ต.ชุมแสง</t>
  </si>
  <si>
    <t xml:space="preserve"> -  ต.พลงตาเอี่ยม</t>
  </si>
  <si>
    <t>ต.น้ำเป็น</t>
  </si>
  <si>
    <t>ต.ห้วยทับมอญ</t>
  </si>
  <si>
    <t>ต.ชำฆ้อ</t>
  </si>
  <si>
    <t>ต.เขาน้อย</t>
  </si>
  <si>
    <t>ต.นิคมพัฒนา</t>
  </si>
  <si>
    <t>อ.เมือง</t>
  </si>
  <si>
    <t>อ.เมือง (ต่อ)</t>
  </si>
  <si>
    <t>อ.แกลง</t>
  </si>
  <si>
    <t>อ.แกลง (ต่อ)</t>
  </si>
  <si>
    <t>อ.บ้านค่าย</t>
  </si>
  <si>
    <t>อ.ปลวกแดง</t>
  </si>
  <si>
    <t>รวมอ.ปลวกแดง (นอกเทศบาล)</t>
  </si>
  <si>
    <t>อ.บ้านฉาง</t>
  </si>
  <si>
    <t>อ.วังจันทร์</t>
  </si>
  <si>
    <t>อ.เขาชะเมา</t>
  </si>
  <si>
    <t>อ.นิคมพัฒนา</t>
  </si>
  <si>
    <t>บ.เนินกระปรอกล่าง</t>
  </si>
  <si>
    <t>รวมอ.แกลง (นอกเขตเทศบาล)</t>
  </si>
  <si>
    <t xml:space="preserve">ทต.บ้านนา </t>
  </si>
  <si>
    <t>บ.จันดี</t>
  </si>
  <si>
    <t>บ.ปิ่นทอง</t>
  </si>
  <si>
    <t>บ.บ้านทองน้อย</t>
  </si>
  <si>
    <t>บ.กรอกยายชา</t>
  </si>
  <si>
    <t>บ.ยายดา</t>
  </si>
  <si>
    <t>บ.ตะพงนอก</t>
  </si>
  <si>
    <t>บ.ในบ้าน</t>
  </si>
  <si>
    <t>บ.ห้วยมะเฟือง</t>
  </si>
  <si>
    <t>บ.หนองตารส</t>
  </si>
  <si>
    <t>บ.ป่าคั่น</t>
  </si>
  <si>
    <t>บ.เนินพุทรา</t>
  </si>
  <si>
    <t>ทต.แกลงกะเฉด</t>
  </si>
  <si>
    <t>บ.คลองกะท้อน</t>
  </si>
  <si>
    <t>บ.เขายายชุม</t>
  </si>
  <si>
    <t>บ.หัวทุ่ง</t>
  </si>
  <si>
    <t>บ.ทุ่งโพธิ์</t>
  </si>
  <si>
    <t>บ.ชากขนุน</t>
  </si>
  <si>
    <t>บ.เขาวังม่าน</t>
  </si>
  <si>
    <t>บ.แหลมยาง</t>
  </si>
  <si>
    <t>บ.เนินยาง</t>
  </si>
  <si>
    <t>ม.8บ.บ่อตาซ่อง</t>
  </si>
  <si>
    <t>บ.ถนนใน</t>
  </si>
  <si>
    <t>ม.3บ.พลงลำดวน</t>
  </si>
  <si>
    <t>ม.4บ.หมอมุ่ย</t>
  </si>
  <si>
    <t>บ.ซอย 12</t>
  </si>
  <si>
    <t>หมู่ 14</t>
  </si>
  <si>
    <t>หมู่ 15</t>
  </si>
  <si>
    <t xml:space="preserve">หมู่ 16 </t>
  </si>
  <si>
    <t xml:space="preserve">หมู่ 14  </t>
  </si>
  <si>
    <t xml:space="preserve">หมู่ 6  </t>
  </si>
  <si>
    <t xml:space="preserve">  -  ต.บ้านฉาง</t>
  </si>
  <si>
    <t xml:space="preserve"> -  ต.วังหว้า</t>
  </si>
  <si>
    <t>รวมอ.บ้านค่าย (นอกเทศบาล)</t>
  </si>
  <si>
    <t>อ.บ้านค่าย (ต่อ)</t>
  </si>
  <si>
    <t xml:space="preserve">    2.ท.ต.แกลง-กระเฉด  =  2 หมู่ (ม.3,6)</t>
  </si>
  <si>
    <t>16) ตะกาด</t>
  </si>
  <si>
    <t>ชื่อชุมชน</t>
  </si>
  <si>
    <t>29 ชุมชน</t>
  </si>
  <si>
    <t>ไม่กำหนดชุมชน</t>
  </si>
  <si>
    <t>พูนไฉ่</t>
  </si>
  <si>
    <t>หลังวัดโขด</t>
  </si>
  <si>
    <t>เรือนจำ</t>
  </si>
  <si>
    <t>สะพานราษฎร์</t>
  </si>
  <si>
    <t>หลังวัดป่า 2</t>
  </si>
  <si>
    <t>ชายกระป๋อม</t>
  </si>
  <si>
    <t>ตากสินมหาราช</t>
  </si>
  <si>
    <t>เกาะกลอย</t>
  </si>
  <si>
    <t>เนินพระ</t>
  </si>
  <si>
    <t>บ้านปากคลอง</t>
  </si>
  <si>
    <t>สมุทรเจดีย์</t>
  </si>
  <si>
    <t>แหลมรุ่งเรือง</t>
  </si>
  <si>
    <t>มุสลิมบ้านปากคลอง</t>
  </si>
  <si>
    <t>สนามเป้า</t>
  </si>
  <si>
    <t>ศูนย์การค้า</t>
  </si>
  <si>
    <t>สัมฤทธิ์</t>
  </si>
  <si>
    <t>บางจาก</t>
  </si>
  <si>
    <t>สวนวัดโขด</t>
  </si>
  <si>
    <t>ปากน้ำ 2</t>
  </si>
  <si>
    <t>ปากน้ำ 1</t>
  </si>
  <si>
    <t>ข้างอำเภอทางไผ่</t>
  </si>
  <si>
    <t>ก้นปึก-ปากคลอง</t>
  </si>
  <si>
    <t>ทุ่งโตนดเนินพระ</t>
  </si>
  <si>
    <t>สองพี่น้อง</t>
  </si>
  <si>
    <t>ตีนเนิน-เกาะหวาย</t>
  </si>
  <si>
    <t>ริมน้ำ-ท่าเกตุ</t>
  </si>
  <si>
    <t>แขวงการทาง</t>
  </si>
  <si>
    <t>หนองสนม-ปักป่า</t>
  </si>
  <si>
    <t>กรอกยายชา</t>
  </si>
  <si>
    <t>หนองแตงเม</t>
  </si>
  <si>
    <t>เขาไผ่</t>
  </si>
  <si>
    <t>โขดหินมิตรภาพ</t>
  </si>
  <si>
    <t>คลองน้ำหู</t>
  </si>
  <si>
    <t>ชากลูกหญ้า</t>
  </si>
  <si>
    <t>ซอยร่วมพัฒนา</t>
  </si>
  <si>
    <t>ตลาดมาบตาพุด</t>
  </si>
  <si>
    <t>ตลาดห้วยโป่ง</t>
  </si>
  <si>
    <t>ตากวน-อ่าวประดู่</t>
  </si>
  <si>
    <t>บ้านบน</t>
  </si>
  <si>
    <t>บ้านพลง</t>
  </si>
  <si>
    <t>บ้านล่าง</t>
  </si>
  <si>
    <t>มาบข่า-สำนักอ้ายงอน</t>
  </si>
  <si>
    <t>มาบชลูด</t>
  </si>
  <si>
    <t>มาบยา</t>
  </si>
  <si>
    <t>วัดมาบตาพุด</t>
  </si>
  <si>
    <t>วัดโสภณ</t>
  </si>
  <si>
    <t>สำนักกะบาก</t>
  </si>
  <si>
    <t>หนองน้ำเย็น</t>
  </si>
  <si>
    <t>หนองบัวแดง</t>
  </si>
  <si>
    <t>หนองแฟบ</t>
  </si>
  <si>
    <t>หนองหวายโสม</t>
  </si>
  <si>
    <t>ห้วยโป่งใน 2</t>
  </si>
  <si>
    <t>อิสลาม</t>
  </si>
  <si>
    <t>มาบข่า-มาบใน</t>
  </si>
  <si>
    <t>ซอยคีรี</t>
  </si>
  <si>
    <t>ห้วยโป่งใน 1</t>
  </si>
  <si>
    <t>ห้วยโป่งใน-สะพานน้ำท่วม</t>
  </si>
  <si>
    <t>ซอยประปา</t>
  </si>
  <si>
    <t>เนินพยอม</t>
  </si>
  <si>
    <t>เจริญพัฒนา</t>
  </si>
  <si>
    <t>เกาะกก</t>
  </si>
  <si>
    <t>โขดหิน 2</t>
  </si>
  <si>
    <t>ชากลูกหญ้าฝั่งตะวันออก</t>
  </si>
  <si>
    <t>หัวน้ำตกพัฒนา</t>
  </si>
  <si>
    <t>มาบชลูด-ชากกลาง</t>
  </si>
  <si>
    <t>วัดห้วยโป่ง</t>
  </si>
  <si>
    <t xml:space="preserve"> 23 ชุมชน</t>
  </si>
  <si>
    <t>จำรุง</t>
  </si>
  <si>
    <t>กลางดง</t>
  </si>
  <si>
    <t>หนองยายอิน</t>
  </si>
  <si>
    <t>ก้นอ่าว</t>
  </si>
  <si>
    <t>ในไร่</t>
  </si>
  <si>
    <t>มาบข่า</t>
  </si>
  <si>
    <t>บ่อหลวง</t>
  </si>
  <si>
    <t>หัวตลาด</t>
  </si>
  <si>
    <t>ท้ายตลาด</t>
  </si>
  <si>
    <t>ปากคลอง</t>
  </si>
  <si>
    <t>บนบ้าน</t>
  </si>
  <si>
    <t>หลังวัด</t>
  </si>
  <si>
    <t>แหลมประดู่</t>
  </si>
  <si>
    <t>โขดกลาง</t>
  </si>
  <si>
    <t>เนินกระบก</t>
  </si>
  <si>
    <t>เพรักษ์</t>
  </si>
  <si>
    <t>หนองบัว</t>
  </si>
  <si>
    <t>มะขามคู่</t>
  </si>
  <si>
    <t>ศาลาสังกะสี</t>
  </si>
  <si>
    <t>ตันลำดวน</t>
  </si>
  <si>
    <t>สำเภาทอง 1</t>
  </si>
  <si>
    <t>สำเภาทอง 2</t>
  </si>
  <si>
    <t>เทศบาลตำบล</t>
  </si>
  <si>
    <t>9 ชุมชน</t>
  </si>
  <si>
    <t>แกลงกะเฉด</t>
  </si>
  <si>
    <t>กะเฉด-แกลงบน</t>
  </si>
  <si>
    <t>กะเฉด</t>
  </si>
  <si>
    <t>หนองบัว-ปากทางแกลง</t>
  </si>
  <si>
    <t>ทำเนียบ</t>
  </si>
  <si>
    <t>ท่าเรือ-หนองตลิ่ง</t>
  </si>
  <si>
    <t>ท่าเรือ-บ้านแกลง</t>
  </si>
  <si>
    <t>ปากคลอง-เนินพยอม</t>
  </si>
  <si>
    <t>ตะเคียนทอง-เกาะสะบ้า</t>
  </si>
  <si>
    <t>ตะเคียนทอง-บ้านกลาง</t>
  </si>
  <si>
    <t>13 ชุมชน</t>
  </si>
  <si>
    <t>โพธิ์ทอง</t>
  </si>
  <si>
    <t>ดอนมะกอก</t>
  </si>
  <si>
    <t>แหลมยาง</t>
  </si>
  <si>
    <t>สารนารถ</t>
  </si>
  <si>
    <t>พลงช้างเผือก</t>
  </si>
  <si>
    <t>มาบใหญ่</t>
  </si>
  <si>
    <t>หนองควายเขาหัก</t>
  </si>
  <si>
    <t>หนองแหวน</t>
  </si>
  <si>
    <t>สุนทรโวหาร</t>
  </si>
  <si>
    <t>แกลงแกล้วกล้า</t>
  </si>
  <si>
    <t>หนองแตงโม</t>
  </si>
  <si>
    <t>หนองกระโดง</t>
  </si>
  <si>
    <t>ในยาง</t>
  </si>
  <si>
    <t>หนองมะปริง</t>
  </si>
  <si>
    <t>บ้านกร่ำ</t>
  </si>
  <si>
    <t>ชากมะกรูด</t>
  </si>
  <si>
    <t>หนอยยายและ</t>
  </si>
  <si>
    <t>หนองสัก</t>
  </si>
  <si>
    <t>อ่าวมะขามป้อม</t>
  </si>
  <si>
    <t>สันติวัน-สมอโพรง</t>
  </si>
  <si>
    <t>อ่าวเจริญ</t>
  </si>
  <si>
    <t>หนองสะพาน</t>
  </si>
  <si>
    <t>ชากพง</t>
  </si>
  <si>
    <t>มาบเหลาชะโอน</t>
  </si>
  <si>
    <t>ในชาก</t>
  </si>
  <si>
    <t>ชากคา</t>
  </si>
  <si>
    <t>7 ชุมชน</t>
  </si>
  <si>
    <t>ปากน้ำประแส</t>
  </si>
  <si>
    <t>ตลาดตอนล่าง</t>
  </si>
  <si>
    <t>ตลาดตอนบน</t>
  </si>
  <si>
    <t>ดอนมะกอกล่าง</t>
  </si>
  <si>
    <t>นาซา</t>
  </si>
  <si>
    <t>แหลมสน</t>
  </si>
  <si>
    <t>แสมผู้</t>
  </si>
  <si>
    <t>ตลาดตอนกลาง</t>
  </si>
  <si>
    <t>6 ชุมชน</t>
  </si>
  <si>
    <t>สี่แยกกองดิน</t>
  </si>
  <si>
    <t>กองดิน</t>
  </si>
  <si>
    <t>สุขไพรวัน</t>
  </si>
  <si>
    <t>เนินพูนสิน</t>
  </si>
  <si>
    <t>ชากขุนวิเศษ</t>
  </si>
  <si>
    <t>เขายายพริ้ง</t>
  </si>
  <si>
    <t>2 ชุมชน</t>
  </si>
  <si>
    <t>ตลาดบน</t>
  </si>
  <si>
    <t>ตลาดล่าง</t>
  </si>
  <si>
    <t>จอมพล</t>
  </si>
  <si>
    <t>เจ้าพระยา</t>
  </si>
  <si>
    <t>บ้านเนินกระปรอก</t>
  </si>
  <si>
    <t>บ้านฉาง-พลา</t>
  </si>
  <si>
    <t>วัดคีรีภาวนาราม</t>
  </si>
  <si>
    <t>ตะวันออกเนินกระปรอกประชุมมิตร</t>
  </si>
  <si>
    <t>วัดบ้านฉาง</t>
  </si>
  <si>
    <t>อีสเสทอร์น-หนองม่วง</t>
  </si>
  <si>
    <t>มิ่งมงคล</t>
  </si>
  <si>
    <t>จ.คู่</t>
  </si>
  <si>
    <t>ศูนย์การค้าวิรัตน์พัฒนา</t>
  </si>
  <si>
    <t>เทพจินดา</t>
  </si>
  <si>
    <t>โด่งดัง</t>
  </si>
  <si>
    <t>รวมมิตร</t>
  </si>
  <si>
    <t>สวนสุขภาพ</t>
  </si>
  <si>
    <t>บ้านฉาง-เนินกระปรอก</t>
  </si>
  <si>
    <t>หนองใหญ่</t>
  </si>
  <si>
    <t>ตลาดโต้รุ่ง</t>
  </si>
  <si>
    <t>ไทวา</t>
  </si>
  <si>
    <t>รวมสมพงษ์</t>
  </si>
  <si>
    <t>ดาวพิทักษ์</t>
  </si>
  <si>
    <t>ฟ้าสีทอง</t>
  </si>
  <si>
    <t>ทรัพย์สมบูรณ์</t>
  </si>
  <si>
    <t>รวมชมวิวเนินกระปรอก</t>
  </si>
  <si>
    <t>ปกป้องสถาบัน</t>
  </si>
  <si>
    <t>เทพมงคล</t>
  </si>
  <si>
    <t>มธุรส</t>
  </si>
  <si>
    <t>10 ชุมชน</t>
  </si>
  <si>
    <t>สำนักท้อน</t>
  </si>
  <si>
    <t>สำนักท้อน 1</t>
  </si>
  <si>
    <t>สำนักท้อน 2</t>
  </si>
  <si>
    <t>สำนักท้อน 3</t>
  </si>
  <si>
    <t>สระแก้ว 1</t>
  </si>
  <si>
    <t>สระแก้ว 2</t>
  </si>
  <si>
    <t>ยายร้า 1</t>
  </si>
  <si>
    <t>ยายร้า 2</t>
  </si>
  <si>
    <t xml:space="preserve">ยายร้า 3 </t>
  </si>
  <si>
    <t>เขาคลอก 1</t>
  </si>
  <si>
    <t>เขาคลอก 2</t>
  </si>
  <si>
    <t>14 ชุมชน</t>
  </si>
  <si>
    <t>แผ่นดินไท</t>
  </si>
  <si>
    <t>ประชุมมิตร</t>
  </si>
  <si>
    <t>ล้อเกวียน</t>
  </si>
  <si>
    <t>สี่กั๊ก</t>
  </si>
  <si>
    <t>เนินสำเหร่ 1</t>
  </si>
  <si>
    <t>เนินสำเหร่ 2</t>
  </si>
  <si>
    <t>บ้านพยูน 1</t>
  </si>
  <si>
    <t>บ้านพยูน 2</t>
  </si>
  <si>
    <t>บ้านพยูน 3</t>
  </si>
  <si>
    <t>บ้านพยูน 4</t>
  </si>
  <si>
    <t>เนินกระปรอก 1</t>
  </si>
  <si>
    <t>เนินกระปรอก 2</t>
  </si>
  <si>
    <t>บ้านภูดร</t>
  </si>
  <si>
    <t>บ้านห้วยมะหาด</t>
  </si>
  <si>
    <t>8 ชุมชน</t>
  </si>
  <si>
    <t>สกุลทองรวมใจ</t>
  </si>
  <si>
    <t>ทุ่งสนามควายพัฒนา</t>
  </si>
  <si>
    <t>ทุ่งโปร่งใหม่</t>
  </si>
  <si>
    <t>พลาสามัคคี</t>
  </si>
  <si>
    <t>เอื้ออาทรพัฒนา</t>
  </si>
  <si>
    <t>ตะกาดร่วมใจ</t>
  </si>
  <si>
    <t>บ่อกบสามัคคีพัฒนา</t>
  </si>
  <si>
    <t>บ้านคลองทรายพัฒนา</t>
  </si>
  <si>
    <t>5 ชุมชน</t>
  </si>
  <si>
    <t>หลุมลูกรัง-เขาตลาด</t>
  </si>
  <si>
    <t>สหกรณ์-สำนักตาเสือ</t>
  </si>
  <si>
    <t>พิทักษ์ประชา</t>
  </si>
  <si>
    <t>ไผ่-ม่วงพัฒนา</t>
  </si>
  <si>
    <t>ชุมแสงพัฒนา</t>
  </si>
  <si>
    <t>บ้านปลวกแดง</t>
  </si>
  <si>
    <t>เทศบาลเมือง</t>
  </si>
  <si>
    <t>สามัคคีนำชัย</t>
  </si>
  <si>
    <t>26 ชุมชน</t>
  </si>
  <si>
    <t>สุนทรภู่</t>
  </si>
  <si>
    <t>บ้านเพ</t>
  </si>
  <si>
    <t>เทศบาลนคร</t>
  </si>
  <si>
    <t>ระยอง</t>
  </si>
  <si>
    <t>ชุมแสง</t>
  </si>
  <si>
    <t>พลา</t>
  </si>
  <si>
    <t>เมืองแกลง</t>
  </si>
  <si>
    <t>ทต.พลา ม.1,2
ทต.เมืองบ้านฉาง 
ต.พลา ม.1-3,
ต.บ้านฉาง ม.3,5,6</t>
  </si>
  <si>
    <t>3. รพ.สต.น้ำคอก</t>
  </si>
  <si>
    <t>11. รพ.สต.ตะพง</t>
  </si>
  <si>
    <t>2. รพ.สต.ทับมา</t>
  </si>
  <si>
    <t>4. รพ.สต.</t>
  </si>
  <si>
    <t>1. รพ.สต.</t>
  </si>
  <si>
    <t>บ้านแลง</t>
  </si>
  <si>
    <t xml:space="preserve">2)ทุ่งโพธิ์                 </t>
  </si>
  <si>
    <t xml:space="preserve">5)ศาลาสังกะสี </t>
  </si>
  <si>
    <t>8. รพ.สต.</t>
  </si>
  <si>
    <t>นาตาขวัญ</t>
  </si>
  <si>
    <t>7. รพ.สต.</t>
  </si>
  <si>
    <t>13.รพ.สต.</t>
  </si>
  <si>
    <t>15.รพ.สต.</t>
  </si>
  <si>
    <t>17.รพ.สต.</t>
  </si>
  <si>
    <t>18. รพ.สต.</t>
  </si>
  <si>
    <t>1. รพ.สต.ห้วย</t>
  </si>
  <si>
    <t>2. รพ.สต.แสง</t>
  </si>
  <si>
    <t>3. รพ.สต.</t>
  </si>
  <si>
    <t xml:space="preserve">   หนองม่วง</t>
  </si>
  <si>
    <t xml:space="preserve">    ทับมอญ</t>
  </si>
  <si>
    <t>2. รพ.สต.บ้าน</t>
  </si>
  <si>
    <t>3. รพ.สต.เขาตาอิ๋น</t>
  </si>
  <si>
    <t>4. รพ.สต.วังจันทร์</t>
  </si>
  <si>
    <t>1. รพ.สต.บ้าน</t>
  </si>
  <si>
    <t>1. รพ.สต.พลา</t>
  </si>
  <si>
    <t>2. รพ.สต.พยูน</t>
  </si>
  <si>
    <t>3. รพ.สต.สระแก้ว</t>
  </si>
  <si>
    <t>4. รพ.สต.เขาคลอก</t>
  </si>
  <si>
    <t>5. รพ.สต.ยายร้า</t>
  </si>
  <si>
    <t xml:space="preserve">7. รพ.สต.สำนักท้อน  </t>
  </si>
  <si>
    <t>8. รพ.สต.บ้านชากหมาก</t>
  </si>
  <si>
    <t>9. รพ.สต.หนองน้ำเย็น</t>
  </si>
  <si>
    <t>12.รพ.สต.เนินสว่าง</t>
  </si>
  <si>
    <t>14.รพ.สต.หนอง</t>
  </si>
  <si>
    <t>15.รพ.สต.ตาขัน</t>
  </si>
  <si>
    <t>2. รพ.สต.สตบรรณ</t>
  </si>
  <si>
    <t>3. รพ.สต.ละหารไร่</t>
  </si>
  <si>
    <t>4. รพ.สต.หมู่บ้าน</t>
  </si>
  <si>
    <t>5. รพ.สต.หัวชวด</t>
  </si>
  <si>
    <t>6. รพ.สต.หนองกรับ</t>
  </si>
  <si>
    <t>10.รพ.สต.เขาลอย</t>
  </si>
  <si>
    <t>5. รพ.สต.ชากพง</t>
  </si>
  <si>
    <t>6. รพ.สต.กร่ำ</t>
  </si>
  <si>
    <t>14.รพ.สต.บ้าน</t>
  </si>
  <si>
    <t>20.รพ.สต.บ้าน</t>
  </si>
  <si>
    <t>1. รพ.สต.หนอง</t>
  </si>
  <si>
    <t>2. รพ.สต.ถนน</t>
  </si>
  <si>
    <t xml:space="preserve">    บ้านจำรุง</t>
  </si>
  <si>
    <t xml:space="preserve">   วัดบุนนาค</t>
  </si>
  <si>
    <t xml:space="preserve">    คลองคา</t>
  </si>
  <si>
    <t>10.รพ.สต.</t>
  </si>
  <si>
    <t xml:space="preserve">     เนินหย่อง</t>
  </si>
  <si>
    <t>11.รพ.สต.</t>
  </si>
  <si>
    <t xml:space="preserve">     สองสลึง</t>
  </si>
  <si>
    <t xml:space="preserve">     เต้าปูนหาย</t>
  </si>
  <si>
    <t>12.รพ.สต.บ้าน</t>
  </si>
  <si>
    <t xml:space="preserve">    สองพี่น้อง</t>
  </si>
  <si>
    <t xml:space="preserve">   โพธิฐาน</t>
  </si>
  <si>
    <t xml:space="preserve">    กระแสบน</t>
  </si>
  <si>
    <t>18.รพ.สต.</t>
  </si>
  <si>
    <t xml:space="preserve">    คลองป่าไม้</t>
  </si>
  <si>
    <t>19.รพ.สต.</t>
  </si>
  <si>
    <t xml:space="preserve">     กองดิน</t>
  </si>
  <si>
    <t>21.รพ.สต.</t>
  </si>
  <si>
    <t xml:space="preserve">     คลองปูน</t>
  </si>
  <si>
    <t>23.รพ.สต.</t>
  </si>
  <si>
    <t xml:space="preserve">7)แสมภู่ </t>
  </si>
  <si>
    <t xml:space="preserve">6)กลางทุ่ง     </t>
  </si>
  <si>
    <t xml:space="preserve">4)ปากทองหลวง </t>
  </si>
  <si>
    <t xml:space="preserve">8)น้ำโจน </t>
  </si>
  <si>
    <t>2)รางตาไทย</t>
  </si>
  <si>
    <t xml:space="preserve">6)สำนักยาง </t>
  </si>
  <si>
    <t>4)หนองจระเข้</t>
  </si>
  <si>
    <t xml:space="preserve">2)ทุ่งเคล็ด  </t>
  </si>
  <si>
    <t>รวมทั้งหมด</t>
  </si>
  <si>
    <t>2. รพ.สต.หนอง</t>
  </si>
  <si>
    <t>หนองไร่</t>
  </si>
  <si>
    <t>มาบยางพร</t>
  </si>
  <si>
    <t>แม่น้ำคู้</t>
  </si>
  <si>
    <t xml:space="preserve">6)ทุ่งสำนัก </t>
  </si>
  <si>
    <t>4.มาบข่า</t>
  </si>
  <si>
    <t xml:space="preserve">5)มาบข่า    </t>
  </si>
  <si>
    <t xml:space="preserve">6)หนองระกำ </t>
  </si>
  <si>
    <t xml:space="preserve">4)ขะหนำไร่     </t>
  </si>
  <si>
    <t>13) ท่าพัก</t>
  </si>
  <si>
    <t>2)ชากมาลัย</t>
  </si>
  <si>
    <t>4)วังตาผิน</t>
  </si>
  <si>
    <t>6)ทับตอง</t>
  </si>
  <si>
    <t>บ.ฉาง-เนินสำเหร่</t>
  </si>
  <si>
    <t>บ.เนินกระปรอกบน</t>
  </si>
  <si>
    <t>บ.ฉางล่าง</t>
  </si>
  <si>
    <t>รวม ทม.บ้านฉาง ต.พลา</t>
  </si>
  <si>
    <t>รวม ทม.บ้านฉาง ต.บ้านฉาง</t>
  </si>
  <si>
    <t>14.สอ.บ้านเขาดิน</t>
  </si>
  <si>
    <t xml:space="preserve">    กะเพรา</t>
  </si>
  <si>
    <t>2. สอ.ถนนกะเพรา</t>
  </si>
  <si>
    <t xml:space="preserve">3)ธรรมสถิตย์  </t>
  </si>
  <si>
    <t>5)เกษตรศิริ</t>
  </si>
  <si>
    <t xml:space="preserve">3)แหลมยาง </t>
  </si>
  <si>
    <t>บ.โขดหิน1</t>
  </si>
  <si>
    <t>บ.โขดหิน2</t>
  </si>
  <si>
    <t xml:space="preserve">1)ทุ่งตะโหนด   </t>
  </si>
  <si>
    <t>2)ศาลเจ้า</t>
  </si>
  <si>
    <t>บ.ขนาม</t>
  </si>
  <si>
    <t>1)ขนาม</t>
  </si>
  <si>
    <t>2)แหลมยาง</t>
  </si>
  <si>
    <t>บ.เกาะสะแก</t>
  </si>
  <si>
    <t>3)เกาะสะแก</t>
  </si>
  <si>
    <t>6)แหลมทองหลาง</t>
  </si>
  <si>
    <t>8)สะพานหิน</t>
  </si>
  <si>
    <t>บ.ตรอกตาชั่ง</t>
  </si>
  <si>
    <t>1)ตรอกตาชั่ง</t>
  </si>
  <si>
    <t>บ.หนองตาขาน</t>
  </si>
  <si>
    <t>2)หนองตาขาน</t>
  </si>
  <si>
    <t>4)แถวดอน</t>
  </si>
  <si>
    <t>2)เกาะหวาย</t>
  </si>
  <si>
    <t xml:space="preserve">5)ปลวกเกตุ    </t>
  </si>
  <si>
    <t>6)ชากใหญ่</t>
  </si>
  <si>
    <t>7)หนองบัวอิสลาม</t>
  </si>
  <si>
    <t xml:space="preserve">7)ชากลาว </t>
  </si>
  <si>
    <t xml:space="preserve">8)บ้านนา   </t>
  </si>
  <si>
    <t>11)ศาลเจ้า</t>
  </si>
  <si>
    <t>4)หน้าพันร.7</t>
  </si>
  <si>
    <t>12)หนองตารส</t>
  </si>
  <si>
    <t>14)บ่อหิน</t>
  </si>
  <si>
    <t>15)ห้วยมะเฟือง</t>
  </si>
  <si>
    <t>1)หนองจอก</t>
  </si>
  <si>
    <t>7)หนองหิน</t>
  </si>
  <si>
    <t xml:space="preserve">1)ในไร่          </t>
  </si>
  <si>
    <t>7)เขาสำเภาทอง</t>
  </si>
  <si>
    <t>2)ตลาดเพ</t>
  </si>
  <si>
    <t>3)บนบ้าน</t>
  </si>
  <si>
    <t>6)ต้นลำดวน</t>
  </si>
  <si>
    <t>2)กลาง</t>
  </si>
  <si>
    <t>3)ท่าเรือ</t>
  </si>
  <si>
    <t>4)หัวทุ่ง</t>
  </si>
  <si>
    <t>7)มาบจันทร์</t>
  </si>
  <si>
    <t>6)เนินพยอม</t>
  </si>
  <si>
    <t>9)คลองน้อย</t>
  </si>
  <si>
    <t>7)คุสามเบี้ย</t>
  </si>
  <si>
    <t>3)ปากทางกะเฉด 
(ทต.แกลงกระเฉด)</t>
  </si>
  <si>
    <t>3)ปากทางกะเฉด</t>
  </si>
  <si>
    <t>1)หนองน้ำขาว</t>
  </si>
  <si>
    <t>2)หนองกันเกรา</t>
  </si>
  <si>
    <t>4)ดอนสำราญ</t>
  </si>
  <si>
    <t>7)พลงช้างเผือก</t>
  </si>
  <si>
    <t>9)หนองโพรง</t>
  </si>
  <si>
    <t>8)คลองใช้</t>
  </si>
  <si>
    <t>6)ทะเลน้อย</t>
  </si>
  <si>
    <t>6)ตะพุนทองใน</t>
  </si>
  <si>
    <t>4)ไร่จันดี</t>
  </si>
  <si>
    <t>3)อ่างตานน</t>
  </si>
  <si>
    <t>5)หนองแช่เรือ</t>
  </si>
  <si>
    <t>วังหว้า</t>
  </si>
  <si>
    <t xml:space="preserve">9)ถนนกระเพรา(ถนนใน) </t>
  </si>
  <si>
    <t>2)กม.16</t>
  </si>
  <si>
    <t>1)โกรกตระแบก</t>
  </si>
  <si>
    <t>1)โกรกตะแบก</t>
  </si>
  <si>
    <t>3)กม.18</t>
  </si>
  <si>
    <t>3)ฉาง-เนินสำเหร่</t>
  </si>
  <si>
    <t>5)ฉางล่าง</t>
  </si>
  <si>
    <t>7)ภูดรห้วยมะหาด</t>
  </si>
  <si>
    <t>6)เนินกระปรอกนอก</t>
  </si>
  <si>
    <t>4.คลองบางไผ่ (ทต.สำนักท้อน)</t>
  </si>
  <si>
    <t>5)ยายร้า (ทต.สำนักท้อน)</t>
  </si>
  <si>
    <t xml:space="preserve">3)สระแก้ว (ทต.สำนักท้อน) </t>
  </si>
  <si>
    <t>6.เขาคลอก (ทต.สำนักท้อน)</t>
  </si>
  <si>
    <t>1)สำนักท้อน</t>
  </si>
  <si>
    <t>1)สำนักท้อน (ทต.สำนักท้อน)</t>
  </si>
  <si>
    <t xml:space="preserve">3)สระแก้ว            </t>
  </si>
  <si>
    <t>รวม ทต.พลา</t>
  </si>
  <si>
    <t>รวม ทต.บ้านฉาง</t>
  </si>
  <si>
    <t>รพ.เฉลิมพระเกียรติฯ</t>
  </si>
  <si>
    <t xml:space="preserve">14.ท่าประดู่ </t>
  </si>
  <si>
    <t>13.ห้วยโป่ง</t>
  </si>
  <si>
    <t>2)เนินกระปรอกใน</t>
  </si>
  <si>
    <t>(ยกฐานะ 20 ธค. 40)</t>
  </si>
  <si>
    <t xml:space="preserve">   </t>
  </si>
  <si>
    <t>7)คลองทรายใหญ่</t>
  </si>
  <si>
    <t>6)ตะกาด</t>
  </si>
  <si>
    <t>5)พลา</t>
  </si>
  <si>
    <t>4)ทุ่งโปร่ง</t>
  </si>
  <si>
    <t>4)คลองทราย</t>
  </si>
  <si>
    <t>1)เนินกระปอก</t>
  </si>
  <si>
    <t>บ.ศาลาอกแตก</t>
  </si>
  <si>
    <t>เมืองระยอง</t>
  </si>
  <si>
    <t xml:space="preserve">แกลง </t>
  </si>
  <si>
    <t>หลังคา</t>
  </si>
  <si>
    <t>เรือน</t>
  </si>
  <si>
    <t>1. รพ.สต.เนินพระ</t>
  </si>
  <si>
    <t>รวมอำเภอนิคมพัฒนา (นอกเขตเทศบาล)</t>
  </si>
  <si>
    <t>รวมอำเภอปลวกแดง (นอกเขตเทศบาล)</t>
  </si>
  <si>
    <t>รวมอำเภอบ้านค่าย (นอกเขตเทศบาล)</t>
  </si>
  <si>
    <t>หมู่บ้าน  (หมู่)</t>
  </si>
  <si>
    <t xml:space="preserve"> -  ต.เพ</t>
  </si>
  <si>
    <t>จ.ระยอง</t>
  </si>
  <si>
    <t xml:space="preserve"> -  ต.บ้านนา</t>
  </si>
  <si>
    <t xml:space="preserve"> -  ต.กองดิน</t>
  </si>
  <si>
    <t>ท่าประดู่</t>
  </si>
  <si>
    <t>เชิงเนิน</t>
  </si>
  <si>
    <t>ตะพง</t>
  </si>
  <si>
    <t>เพ</t>
  </si>
  <si>
    <t>น้ำคอก</t>
  </si>
  <si>
    <t>สำนักทอง</t>
  </si>
  <si>
    <t>ชากโดน</t>
  </si>
  <si>
    <t>กระแสบน</t>
  </si>
  <si>
    <t>ทุ่งควายกิน</t>
  </si>
  <si>
    <t>คลองปูน</t>
  </si>
  <si>
    <t>พังราด</t>
  </si>
  <si>
    <t>ปากน้ำกระแส</t>
  </si>
  <si>
    <t>ห้วยยาง</t>
  </si>
  <si>
    <t>สองสลึง</t>
  </si>
  <si>
    <t>หนองละลอก</t>
  </si>
  <si>
    <t>หนองตะพาน</t>
  </si>
  <si>
    <t>ตาขัน</t>
  </si>
  <si>
    <t>บางบุตร</t>
  </si>
  <si>
    <t>ชากบก</t>
  </si>
  <si>
    <t>ตาสิทธิ์</t>
  </si>
  <si>
    <t>ละหาร</t>
  </si>
  <si>
    <t>ป่ายุบใน</t>
  </si>
  <si>
    <t>พลงตาเอี่ยม</t>
  </si>
  <si>
    <t>น้ำเป็น</t>
  </si>
  <si>
    <t>ห้วยทับมอญ</t>
  </si>
  <si>
    <t>ชำฆ้อ</t>
  </si>
  <si>
    <t>เขาน้อย</t>
  </si>
  <si>
    <t>ปากน้ำ</t>
  </si>
  <si>
    <t>ทับมา</t>
  </si>
  <si>
    <t>ห้วยโป่ง</t>
  </si>
  <si>
    <t>มาบตาพุด</t>
  </si>
  <si>
    <t>กร่ำ</t>
  </si>
  <si>
    <t>บ้านนา</t>
  </si>
  <si>
    <t>- ต.ปากน้ำกระแส</t>
  </si>
  <si>
    <t xml:space="preserve">   ปากน้ำกระแส</t>
  </si>
  <si>
    <t>2)ปากน้ำประแส</t>
  </si>
  <si>
    <t>5)ดอนมะกอกบน</t>
  </si>
  <si>
    <t>ต.กร่ำ</t>
  </si>
  <si>
    <t>ต.มาบข่า</t>
  </si>
  <si>
    <t xml:space="preserve"> - ต.มาบข่า</t>
  </si>
  <si>
    <t xml:space="preserve"> - ต.มะขามคู่</t>
  </si>
  <si>
    <t xml:space="preserve"> - ต.นิคมพัฒนา</t>
  </si>
  <si>
    <t>รวมอำเภอเมืองระยอง (นอกเขตเทศบาล)</t>
  </si>
  <si>
    <t>รวม อ.นิคมพัฒนา (นอกเขตเทศบาล)</t>
  </si>
  <si>
    <t>รวม อ.วังจันทร์ (นอกเขตเทศบาล)</t>
  </si>
  <si>
    <t>รวม อ.บ้านฉาง (นอกเขตเทศบาล)</t>
  </si>
  <si>
    <t>หลังวัดป่า 1</t>
  </si>
  <si>
    <t>ทต.บ้านนา</t>
  </si>
  <si>
    <t>รวม CUP เมืองระยอง</t>
  </si>
  <si>
    <t>ต.ชากพง</t>
  </si>
  <si>
    <t>ต.พลา</t>
  </si>
  <si>
    <t>ต.บ้านฉาง</t>
  </si>
  <si>
    <t>2 หมู่ +
 ทต.แกลงกระเฉด</t>
  </si>
  <si>
    <t>3  หมู่ + ทต.เพ</t>
  </si>
  <si>
    <t>4  หมู่ + 
ทต.ชุมแสง</t>
  </si>
  <si>
    <t>6 หมู่ + 
ทต.บ้านค่าย</t>
  </si>
  <si>
    <t>1)ไผ่ล้อม</t>
  </si>
  <si>
    <t>2)คลองน้ำงู</t>
  </si>
  <si>
    <t>6)ในชาก</t>
  </si>
  <si>
    <t>3)หนองละลอก</t>
  </si>
  <si>
    <t>4)ตรอกสัตบัน</t>
  </si>
  <si>
    <t>1. รพ.สต.คลอง</t>
  </si>
  <si>
    <t xml:space="preserve">    น้ำเย็น</t>
  </si>
  <si>
    <t>7. รพ.สต.ศาลา</t>
  </si>
  <si>
    <t xml:space="preserve">    น้ำลึก</t>
  </si>
  <si>
    <t>8. รพ.สต.คลอง</t>
  </si>
  <si>
    <t xml:space="preserve">    ขนุน</t>
  </si>
  <si>
    <t>11.รพ.สต.หนอง</t>
  </si>
  <si>
    <t xml:space="preserve">     พะวา</t>
  </si>
  <si>
    <t>13.รพ.สต.บ้าน</t>
  </si>
  <si>
    <t xml:space="preserve">     ชากบก</t>
  </si>
  <si>
    <t>9. รพ.สต.บ้าน</t>
  </si>
  <si>
    <t>4. รพ.สต.บ้านดอน</t>
  </si>
  <si>
    <t>5. รพ.สต.หนองจอก</t>
  </si>
  <si>
    <t>6. รพ.สต.บ้านแลง</t>
  </si>
  <si>
    <t xml:space="preserve">     ยายจั่น</t>
  </si>
  <si>
    <t>19. รพ.สต.บ้าน</t>
  </si>
  <si>
    <t xml:space="preserve">     บ้านไร่จันดี</t>
  </si>
  <si>
    <t>8)บ้านแขมงคงมั่น</t>
  </si>
  <si>
    <t xml:space="preserve">7)จำรุง  </t>
  </si>
  <si>
    <t>2)บ้านบน (ต.ชากโดน)</t>
  </si>
  <si>
    <t>5)บ้านล่าง (ต.ชากโดน)</t>
  </si>
  <si>
    <t>6)บ้านนอก (ต.ชากโดน)</t>
  </si>
  <si>
    <t xml:space="preserve">6)อ่าวมะขามป้อม </t>
  </si>
  <si>
    <t>5)บ้านไร่</t>
  </si>
  <si>
    <t xml:space="preserve">4)หนองยายและ  </t>
  </si>
  <si>
    <t>3)ชากมะกรูด</t>
  </si>
  <si>
    <t>2)ป่ากร่ำ</t>
  </si>
  <si>
    <t>1)กร่ำ</t>
  </si>
  <si>
    <t>5)ตีนเนิน</t>
  </si>
  <si>
    <t xml:space="preserve">2)น้ำโฉ่     </t>
  </si>
  <si>
    <t>4)ปากป่า</t>
  </si>
  <si>
    <t>5)หนองแพงพวย</t>
  </si>
  <si>
    <t xml:space="preserve">7)ชากคา </t>
  </si>
  <si>
    <t>6)ชากใน</t>
  </si>
  <si>
    <t>4)คลองชาก</t>
  </si>
  <si>
    <t>3)หนองสะพาน</t>
  </si>
  <si>
    <t>5)มาบเหลาชะโอน</t>
  </si>
  <si>
    <t>2)พลงไสว</t>
  </si>
  <si>
    <t>7. รพ.สต.ก้นหนอง</t>
  </si>
  <si>
    <t>8. รพ.สต.นาตาขวัญ</t>
  </si>
  <si>
    <t>9. รพ.สต.เขาวังม่าน</t>
  </si>
  <si>
    <t>9. รพ.สต.วังหว้า</t>
  </si>
  <si>
    <t>13. รพ.สต.เกาะเสม็ด</t>
  </si>
  <si>
    <t>14. รพ.สต.แกลง</t>
  </si>
  <si>
    <t>10. รพ.สต.ยายดา</t>
  </si>
  <si>
    <t>12. รพ.สต.เพ</t>
  </si>
  <si>
    <t>15. รพ.สต.เขายายชุม</t>
  </si>
  <si>
    <t>16. รพ.สต.กระเฉด</t>
  </si>
  <si>
    <t>20. รพ.สต.มาบตาพุด</t>
  </si>
  <si>
    <t>10)เขาหินแท่น</t>
  </si>
  <si>
    <t xml:space="preserve">9)หนองกวาง </t>
  </si>
  <si>
    <t>14)เนินโพธิ์ทอง</t>
  </si>
  <si>
    <t>5)ห้างญวน (ต.ห้วยยาง)</t>
  </si>
  <si>
    <t>13)วังศิลา</t>
  </si>
  <si>
    <t>4)ในไร่</t>
  </si>
  <si>
    <t>6)หนองกะพัอ</t>
  </si>
  <si>
    <t>12)ท่ากะชาย</t>
  </si>
  <si>
    <t>8)เนินหย่อง</t>
  </si>
  <si>
    <t xml:space="preserve">6)หนองเสม็ด </t>
  </si>
  <si>
    <t xml:space="preserve">2)มงคลวุฒาวาส </t>
  </si>
  <si>
    <t>2)มงคลวุฒาวาส</t>
  </si>
  <si>
    <t>10)โพธิฐาน</t>
  </si>
  <si>
    <t>รวมนอกเขตเทศบาล</t>
  </si>
  <si>
    <t>16.รพ.สต.บ้านนา</t>
  </si>
  <si>
    <t>9)วังยาง</t>
  </si>
  <si>
    <t xml:space="preserve">5)ยางงาม  </t>
  </si>
  <si>
    <t>1)สี่แยกกองดิน</t>
  </si>
  <si>
    <t>2)กองดิน</t>
  </si>
  <si>
    <t>8)ยายพริ้ง</t>
  </si>
  <si>
    <t>3)สุขไพรวัน</t>
  </si>
  <si>
    <t>6)ชากขุนวิเศษ</t>
  </si>
  <si>
    <t>7)ชำสมอ</t>
  </si>
  <si>
    <t>1)หนองโพรง</t>
  </si>
  <si>
    <t>2)เนินสมบูรณ์</t>
  </si>
  <si>
    <t>8)สามแยก</t>
  </si>
  <si>
    <t xml:space="preserve">   โพธิฐาน (ต่อ)</t>
  </si>
  <si>
    <t xml:space="preserve">     คลองปูน (ต่อ)</t>
  </si>
  <si>
    <r>
      <t>4)หนองบั</t>
    </r>
    <r>
      <rPr>
        <sz val="14"/>
        <rFont val="TH SarabunPSK"/>
        <family val="2"/>
      </rPr>
      <t>ว</t>
    </r>
  </si>
  <si>
    <r>
      <t>2)ก้นหนอ</t>
    </r>
    <r>
      <rPr>
        <sz val="14"/>
        <rFont val="TH SarabunPSK"/>
        <family val="2"/>
      </rPr>
      <t xml:space="preserve">ง              </t>
    </r>
  </si>
  <si>
    <r>
      <t>1)นาตาขวั</t>
    </r>
    <r>
      <rPr>
        <sz val="14"/>
        <rFont val="TH SarabunPSK"/>
        <family val="2"/>
      </rPr>
      <t xml:space="preserve">ญ            </t>
    </r>
  </si>
  <si>
    <r>
      <t>5)บ้านเขาวังม่า</t>
    </r>
    <r>
      <rPr>
        <sz val="14"/>
        <rFont val="TH SarabunPSK"/>
        <family val="2"/>
      </rPr>
      <t xml:space="preserve">น  </t>
    </r>
  </si>
  <si>
    <r>
      <t>3)ยายด</t>
    </r>
    <r>
      <rPr>
        <sz val="14"/>
        <rFont val="TH SarabunPSK"/>
        <family val="2"/>
      </rPr>
      <t xml:space="preserve">า     </t>
    </r>
  </si>
  <si>
    <r>
      <t>4)เกาะเสม็</t>
    </r>
    <r>
      <rPr>
        <sz val="14"/>
        <rFont val="TH SarabunPSK"/>
        <family val="2"/>
      </rPr>
      <t>ด</t>
    </r>
  </si>
  <si>
    <r>
      <t>1)เขายายชุ</t>
    </r>
    <r>
      <rPr>
        <sz val="14"/>
        <rFont val="TH SarabunPSK"/>
        <family val="2"/>
      </rPr>
      <t xml:space="preserve">ม </t>
    </r>
  </si>
  <si>
    <r>
      <t>1)ธงหงส์</t>
    </r>
    <r>
      <rPr>
        <sz val="14"/>
        <rFont val="TH SarabunPSK"/>
        <family val="2"/>
      </rPr>
      <t xml:space="preserve">   </t>
    </r>
  </si>
  <si>
    <r>
      <t>2)สมานมิต</t>
    </r>
    <r>
      <rPr>
        <sz val="14"/>
        <rFont val="TH SarabunPSK"/>
        <family val="2"/>
      </rPr>
      <t xml:space="preserve">ร     </t>
    </r>
  </si>
  <si>
    <r>
      <t>2)ยายจั่น</t>
    </r>
    <r>
      <rPr>
        <sz val="14"/>
        <rFont val="TH SarabunPSK"/>
        <family val="2"/>
      </rPr>
      <t xml:space="preserve">     </t>
    </r>
  </si>
  <si>
    <r>
      <t>4)ถนนกระเพรา</t>
    </r>
    <r>
      <rPr>
        <sz val="14"/>
        <rFont val="TH SarabunPSK"/>
        <family val="2"/>
      </rPr>
      <t xml:space="preserve">         </t>
    </r>
  </si>
  <si>
    <r>
      <t>7)เนินดินแดงล่าง</t>
    </r>
    <r>
      <rPr>
        <sz val="14"/>
        <rFont val="TH SarabunPSK"/>
        <family val="2"/>
      </rPr>
      <t xml:space="preserve"> </t>
    </r>
  </si>
  <si>
    <r>
      <t xml:space="preserve">1)สองสลึง </t>
    </r>
    <r>
      <rPr>
        <sz val="14"/>
        <rFont val="TH SarabunPSK"/>
        <family val="2"/>
      </rPr>
      <t xml:space="preserve">   </t>
    </r>
  </si>
  <si>
    <r>
      <t>4)เต้าปูนหาย</t>
    </r>
    <r>
      <rPr>
        <sz val="14"/>
        <rFont val="TH SarabunPSK"/>
        <family val="2"/>
      </rPr>
      <t xml:space="preserve">    </t>
    </r>
  </si>
  <si>
    <r>
      <t>7)ห้วยน้ำเขีย</t>
    </r>
    <r>
      <rPr>
        <sz val="14"/>
        <rFont val="TH SarabunPSK"/>
        <family val="2"/>
      </rPr>
      <t>ว</t>
    </r>
  </si>
  <si>
    <r>
      <t>1)เขาดิน</t>
    </r>
    <r>
      <rPr>
        <sz val="14"/>
        <rFont val="TH SarabunPSK"/>
        <family val="2"/>
      </rPr>
      <t xml:space="preserve"> </t>
    </r>
  </si>
  <si>
    <r>
      <t>5)อู่ทอง</t>
    </r>
    <r>
      <rPr>
        <sz val="14"/>
        <rFont val="TH SarabunPSK"/>
        <family val="2"/>
      </rPr>
      <t xml:space="preserve">  </t>
    </r>
  </si>
  <si>
    <r>
      <t>9)เขาวังไทร</t>
    </r>
    <r>
      <rPr>
        <sz val="14"/>
        <rFont val="TH SarabunPSK"/>
        <family val="2"/>
      </rPr>
      <t xml:space="preserve"> (เขาวังจิก) </t>
    </r>
  </si>
  <si>
    <r>
      <t>6)คลองป่าไ</t>
    </r>
    <r>
      <rPr>
        <sz val="14"/>
        <rFont val="TH SarabunPSK"/>
        <family val="2"/>
      </rPr>
      <t xml:space="preserve">ม้  </t>
    </r>
  </si>
  <si>
    <r>
      <t>1)สี่แยกกองดิน</t>
    </r>
    <r>
      <rPr>
        <sz val="14"/>
        <rFont val="TH SarabunPSK"/>
        <family val="2"/>
      </rPr>
      <t xml:space="preserve">  </t>
    </r>
  </si>
  <si>
    <r>
      <t>7)บ้านชำสม</t>
    </r>
    <r>
      <rPr>
        <sz val="14"/>
        <rFont val="TH SarabunPSK"/>
        <family val="2"/>
      </rPr>
      <t>อ</t>
    </r>
  </si>
  <si>
    <r>
      <t>3)คลองปูน</t>
    </r>
    <r>
      <rPr>
        <sz val="14"/>
        <rFont val="TH SarabunPSK"/>
        <family val="2"/>
      </rPr>
      <t xml:space="preserve"> </t>
    </r>
  </si>
  <si>
    <r>
      <t>3)เกาะลอย</t>
    </r>
    <r>
      <rPr>
        <sz val="14"/>
        <rFont val="TH SarabunPSK"/>
        <family val="2"/>
      </rPr>
      <t xml:space="preserve">  </t>
    </r>
  </si>
  <si>
    <t>4)พยูน</t>
  </si>
  <si>
    <t>8)ละหารไร่</t>
  </si>
  <si>
    <r>
      <t>1)สามแยกน้ำเป็</t>
    </r>
    <r>
      <rPr>
        <sz val="14"/>
        <rFont val="TH SarabunPSK"/>
        <family val="2"/>
      </rPr>
      <t xml:space="preserve">น </t>
    </r>
  </si>
  <si>
    <r>
      <t>2)น้ำใ</t>
    </r>
    <r>
      <rPr>
        <sz val="14"/>
        <rFont val="TH SarabunPSK"/>
        <family val="2"/>
      </rPr>
      <t xml:space="preserve">ส     </t>
    </r>
  </si>
  <si>
    <r>
      <t>3)ชำฆ้</t>
    </r>
    <r>
      <rPr>
        <sz val="14"/>
        <rFont val="TH SarabunPSK"/>
        <family val="2"/>
      </rPr>
      <t xml:space="preserve">อ    </t>
    </r>
  </si>
  <si>
    <r>
      <t>5)เขาตาอิ๋</t>
    </r>
    <r>
      <rPr>
        <sz val="14"/>
        <rFont val="TH SarabunPSK"/>
        <family val="2"/>
      </rPr>
      <t xml:space="preserve">น   </t>
    </r>
  </si>
  <si>
    <r>
      <t>4)หนองบอ</t>
    </r>
    <r>
      <rPr>
        <sz val="14"/>
        <rFont val="TH SarabunPSK"/>
        <family val="2"/>
      </rPr>
      <t xml:space="preserve">น  </t>
    </r>
  </si>
  <si>
    <r>
      <t>1)บ้านซอย1</t>
    </r>
    <r>
      <rPr>
        <sz val="14"/>
        <rFont val="TH SarabunPSK"/>
        <family val="2"/>
      </rPr>
      <t xml:space="preserve">2       </t>
    </r>
  </si>
  <si>
    <r>
      <t>3)กระเฉทล่าง</t>
    </r>
    <r>
      <rPr>
        <sz val="14"/>
        <rFont val="TH SarabunPSK"/>
        <family val="2"/>
      </rPr>
      <t xml:space="preserve">  </t>
    </r>
  </si>
  <si>
    <r>
      <t>1)ปลวกแด</t>
    </r>
    <r>
      <rPr>
        <sz val="14"/>
        <rFont val="TH SarabunPSK"/>
        <family val="2"/>
      </rPr>
      <t xml:space="preserve">ง  </t>
    </r>
  </si>
  <si>
    <r>
      <t>3)หนองค้างคา</t>
    </r>
    <r>
      <rPr>
        <sz val="14"/>
        <rFont val="TH SarabunPSK"/>
        <family val="2"/>
      </rPr>
      <t>ว</t>
    </r>
  </si>
  <si>
    <r>
      <t>2)บึงตาต้</t>
    </r>
    <r>
      <rPr>
        <sz val="14"/>
        <rFont val="TH SarabunPSK"/>
        <family val="2"/>
      </rPr>
      <t>า</t>
    </r>
  </si>
  <si>
    <r>
      <t>3)บ้านหนองไ</t>
    </r>
    <r>
      <rPr>
        <sz val="14"/>
        <rFont val="TH SarabunPSK"/>
        <family val="2"/>
      </rPr>
      <t>ร่</t>
    </r>
  </si>
  <si>
    <r>
      <t>1)คลองน้ำแด</t>
    </r>
    <r>
      <rPr>
        <sz val="14"/>
        <rFont val="TH SarabunPSK"/>
        <family val="2"/>
      </rPr>
      <t>ง</t>
    </r>
  </si>
  <si>
    <r>
      <t>1)ปากแพร</t>
    </r>
    <r>
      <rPr>
        <sz val="14"/>
        <rFont val="TH SarabunPSK"/>
        <family val="2"/>
      </rPr>
      <t xml:space="preserve">ก  </t>
    </r>
  </si>
  <si>
    <r>
      <t>6)มาบยางพ</t>
    </r>
    <r>
      <rPr>
        <sz val="14"/>
        <rFont val="TH SarabunPSK"/>
        <family val="2"/>
      </rPr>
      <t xml:space="preserve">ร </t>
    </r>
  </si>
  <si>
    <r>
      <t xml:space="preserve">6)พัฒนาผัง </t>
    </r>
    <r>
      <rPr>
        <sz val="14"/>
        <rFont val="TH SarabunPSK"/>
        <family val="2"/>
      </rPr>
      <t>2</t>
    </r>
  </si>
  <si>
    <r>
      <t>1)คลองน้ำเย็</t>
    </r>
    <r>
      <rPr>
        <sz val="14"/>
        <rFont val="TH SarabunPSK"/>
        <family val="2"/>
      </rPr>
      <t xml:space="preserve">น   </t>
    </r>
  </si>
  <si>
    <r>
      <t>9)บ้านตัวอย่า</t>
    </r>
    <r>
      <rPr>
        <sz val="14"/>
        <rFont val="TH SarabunPSK"/>
        <family val="2"/>
      </rPr>
      <t xml:space="preserve">ง          </t>
    </r>
  </si>
  <si>
    <r>
      <t>3)หนองกรั</t>
    </r>
    <r>
      <rPr>
        <sz val="14"/>
        <rFont val="TH SarabunPSK"/>
        <family val="2"/>
      </rPr>
      <t xml:space="preserve">บ    </t>
    </r>
  </si>
  <si>
    <r>
      <t>5)เขาลอ</t>
    </r>
    <r>
      <rPr>
        <sz val="14"/>
        <rFont val="TH SarabunPSK"/>
        <family val="2"/>
      </rPr>
      <t>ย (ต.ชากบก)</t>
    </r>
  </si>
  <si>
    <r>
      <t>4)หนองพะว</t>
    </r>
    <r>
      <rPr>
        <sz val="14"/>
        <rFont val="TH SarabunPSK"/>
        <family val="2"/>
      </rPr>
      <t>า</t>
    </r>
  </si>
  <si>
    <t xml:space="preserve">   หนองบอน</t>
  </si>
  <si>
    <t xml:space="preserve">   ค้างคาว</t>
  </si>
  <si>
    <t>3. รพ.สต.บึงตาต้า</t>
  </si>
  <si>
    <t>4. รพ.สต.หนองไร่</t>
  </si>
  <si>
    <t>5. รพ.สต.คลอง</t>
  </si>
  <si>
    <t xml:space="preserve">   น้ำแดง</t>
  </si>
  <si>
    <t>6. รพ.สต.ปากแพรก</t>
  </si>
  <si>
    <t>7. รพ.สต.ห้วยปราบ</t>
  </si>
  <si>
    <t>9. รพ.สต.แม่น้ำคู้</t>
  </si>
  <si>
    <t>8. รพ.สต.มาบยางพร</t>
  </si>
  <si>
    <t>10.รพ.สต.ดอกกราย</t>
  </si>
  <si>
    <t>1. รพ.สต.นิคมพัฒนา</t>
  </si>
  <si>
    <t>2. รพ.สต.หนองบอน</t>
  </si>
  <si>
    <t>3. รพ.สต.พนานิคม</t>
  </si>
  <si>
    <t>4. รพ.สต.มะขามคู่</t>
  </si>
  <si>
    <t>5.รพ.สต.กระเฉท</t>
  </si>
  <si>
    <t>ทต.แกลงกระเฉด</t>
  </si>
  <si>
    <t>รวมในเขตเทศบาล</t>
  </si>
  <si>
    <t>รวมทั้งพื้นที่รพ.สต.</t>
  </si>
  <si>
    <t>รวมทั้งพื้นที่รพ.</t>
  </si>
  <si>
    <t>รวมในเขตทต.มาบข่า</t>
  </si>
  <si>
    <t>รวมในเขตทต.มาบข่าพัฒนา</t>
  </si>
  <si>
    <t>1)กม.12</t>
  </si>
  <si>
    <t>2)นิคม 1</t>
  </si>
  <si>
    <t>4)หนองตะแบก</t>
  </si>
  <si>
    <t>6)เนินสว่าง</t>
  </si>
  <si>
    <t>1)ชากมะหาด</t>
  </si>
  <si>
    <t>10)ช่องลม (ต.บางบุตร)</t>
  </si>
  <si>
    <t xml:space="preserve">6)หัวชวด </t>
  </si>
  <si>
    <t xml:space="preserve">4)สตบรรณ    </t>
  </si>
  <si>
    <t>9)บ้านศาลาน้ำลึก</t>
  </si>
  <si>
    <t xml:space="preserve">2)คลองน้ำงู  </t>
  </si>
  <si>
    <t>7)สะพานยายคุด</t>
  </si>
  <si>
    <t>7)บ้านชากอ้อย</t>
  </si>
  <si>
    <t>ทม.บ้านฉาง ต.พลา</t>
  </si>
  <si>
    <t xml:space="preserve">ทต.ชุมแสง </t>
  </si>
  <si>
    <t>8)ท่าเสา  (ป่ายุบใน)</t>
  </si>
  <si>
    <t>4)ยุบตาเหน่ง (ป่ายุบใน)</t>
  </si>
  <si>
    <t>4)หนองม่วง</t>
  </si>
  <si>
    <t>5. รพ.สต.พลง</t>
  </si>
  <si>
    <t xml:space="preserve">    ตาเอี่ยม</t>
  </si>
  <si>
    <t>6. รพ.สต.คลองเขต</t>
  </si>
  <si>
    <t xml:space="preserve">     </t>
  </si>
  <si>
    <t>7. รพ.สต.เขาสิงห์โต</t>
  </si>
  <si>
    <t>7)เขากะพง</t>
  </si>
  <si>
    <t>6)ตะเคียนทอง</t>
  </si>
  <si>
    <t>1)บ้านชุมแสง</t>
  </si>
  <si>
    <t>ม.1,3,7,8,9 + 
ทต.แกลงกระเฉด ม.3</t>
  </si>
  <si>
    <t>ม.1-6 + ทต.ปลวกแดง</t>
  </si>
  <si>
    <t>4  หมู่  +
ทต.มาบข่า</t>
  </si>
  <si>
    <t>5  หมู่ + 
ทต.แกลงกระเฉด</t>
  </si>
  <si>
    <t>ม.2,4 + ทต.แกลงกระเฉด
ม.2,3,4,6</t>
  </si>
  <si>
    <t>ม.1,3,6,8 + ทต.ชุมแสง</t>
  </si>
  <si>
    <t>2. รพ.สต.ต.ทับมา</t>
  </si>
  <si>
    <t>3. รพ.สต.ต.น้ำคอก</t>
  </si>
  <si>
    <t>6. รพ.สต.ต.บ้านแลง</t>
  </si>
  <si>
    <t>10.รพ.สต.ยายดา</t>
  </si>
  <si>
    <t>12.รพ.สต.ต.เพ</t>
  </si>
  <si>
    <t>13.รพ.สต.เกาะเสม็ด</t>
  </si>
  <si>
    <t>14.รพ.สต.ต.แกลง</t>
  </si>
  <si>
    <t>15.รพ.สต.เขายายชุม</t>
  </si>
  <si>
    <t>16.รพ.สต.กระเฉด</t>
  </si>
  <si>
    <t>17.รพ.สต.สมานมิตร</t>
  </si>
  <si>
    <t>1. รพ.สต.หนองแพงพวย</t>
  </si>
  <si>
    <t>2. รพ.สต.ถนนกระพรา</t>
  </si>
  <si>
    <t>4. รพ.สต.วัดบุญนาค</t>
  </si>
  <si>
    <t>7. รพ.สต. คลองคา</t>
  </si>
  <si>
    <t>9. รพ.สต.ต.วังหว้า</t>
  </si>
  <si>
    <t>10.รพ.สต.เนินหย่อง</t>
  </si>
  <si>
    <t>11.รพ.สต.สองสลึง</t>
  </si>
  <si>
    <t>13.รพ.สต.สองพี่น้อง</t>
  </si>
  <si>
    <t>14.รพ.สต.บ้านเขาดิน</t>
  </si>
  <si>
    <t>15.รพ.สต.โพธิฐาน</t>
  </si>
  <si>
    <t>17.รพ.สต.กระแสบน</t>
  </si>
  <si>
    <t>18.รพ.สต.คลองป่าไม้</t>
  </si>
  <si>
    <t>19.รพ.สต.กองดิน</t>
  </si>
  <si>
    <t>20.รพ.สต.บ้านชำสมอ</t>
  </si>
  <si>
    <t>21.รพ.สต.คลองปูน</t>
  </si>
  <si>
    <t>1. รพ.สต.คลองน้ำเย็น</t>
  </si>
  <si>
    <t>4. รพ.สต.หมู่บ้านตัวอย่าง</t>
  </si>
  <si>
    <t>7. รพ.สต.ศาลาน้ำลึก</t>
  </si>
  <si>
    <t>8. รพ.สต.คลองขนุน</t>
  </si>
  <si>
    <t>9. รพ.สต.บ้านชากบก</t>
  </si>
  <si>
    <t>11.รพ.สต.หนองพะวา</t>
  </si>
  <si>
    <t>13.รพ.สต.บ้านชากมะหาด</t>
  </si>
  <si>
    <t>14.รพ.สต.หนองสะพาน</t>
  </si>
  <si>
    <t>1. รพ.สต.หนองบอน</t>
  </si>
  <si>
    <t>2. รพ.สต.หนองค้างคาว</t>
  </si>
  <si>
    <t>5. รพ.สต.คลองน้ำแดง</t>
  </si>
  <si>
    <t xml:space="preserve">1. รพ.สต.พลา </t>
  </si>
  <si>
    <t xml:space="preserve">4. รพ.สต.เขาคลอก 
</t>
  </si>
  <si>
    <t xml:space="preserve">5. รพ.สต.ยายร้า 
</t>
  </si>
  <si>
    <t xml:space="preserve">7. รพ.สต.สำนักท้อน  
</t>
  </si>
  <si>
    <t>1. รพ.สต.บ้านหนองม่วง</t>
  </si>
  <si>
    <t>2. รพ.สต.บ้านสันติสุข</t>
  </si>
  <si>
    <t>5. รพ.สต.พลงตาเอี่ยม</t>
  </si>
  <si>
    <t>1. รพ.สต.ห้วยทับมอญ</t>
  </si>
  <si>
    <t>2. รพ.สต.แสงสองหล้า 2</t>
  </si>
  <si>
    <t>5. รพ.สต.ชำฆ้อ</t>
  </si>
  <si>
    <t>6. รพ.สต.ต.เขาน้อย</t>
  </si>
  <si>
    <t>4. สอ.เฉลิมพระเกียรติ</t>
  </si>
  <si>
    <t>(รพ.30 เตียง)</t>
  </si>
  <si>
    <t>6 หมู่ + ทต.ปลวกแดง</t>
  </si>
  <si>
    <t>2 หมู่ + ทต.จอมพลเจ้าพระยา</t>
  </si>
  <si>
    <t xml:space="preserve">3. รพ.สต.สระแก้ว </t>
  </si>
  <si>
    <t xml:space="preserve">6. รพ.สต.คลองบางไผ่ </t>
  </si>
  <si>
    <t>1 หมู่ + 1 หมู่
ทต.สำนักท้อน</t>
  </si>
  <si>
    <t>2 หมู่ + 1 หมู่
ทต.สำนักท้อน</t>
  </si>
  <si>
    <t>4  หมู่ + 
ทต.กองดิน</t>
  </si>
  <si>
    <t>9  หมู่ +
ทต.ทุ่งควายกิน</t>
  </si>
  <si>
    <t>6  หมู่ + 
ทต.กองดิน</t>
  </si>
  <si>
    <t>1)ชุมแสง</t>
  </si>
  <si>
    <t>5)เขาตาอิ๋น</t>
  </si>
  <si>
    <t>1)เขาตลาด</t>
  </si>
  <si>
    <t>2)สำนักตาเสือ</t>
  </si>
  <si>
    <t>3)พลงตาเอี่ยม</t>
  </si>
  <si>
    <t>รวม ทต.ชุมแสง ต.พลงตาเอี่ยม</t>
  </si>
  <si>
    <t>รวม ทต.ชุมแสง ต.ชุมแสง</t>
  </si>
  <si>
    <t>ทต.มาบข่าพัฒนา
+ ทต.มาบข่า</t>
  </si>
  <si>
    <t>ทต.มาบข่าพัฒนา ม.1-8 
+ ทต.มาบข่า ม.5,8</t>
  </si>
  <si>
    <t>ม.1,2,6,7 + 
ทต.มาบข่า ม.1,2</t>
  </si>
  <si>
    <t>2)ชากทองหลาง</t>
  </si>
  <si>
    <t>11.รพ.สต.ต.ตะพง</t>
  </si>
  <si>
    <t>ม.1,6,7+ทต.เพ ม.1-3,5,6</t>
  </si>
  <si>
    <t>7 หมู่ + 
ทต.ทุ่งควายกิน</t>
  </si>
  <si>
    <t>ต.ห้วยยาง 1 หมู่, 
ต.วังหว้า 2 หมู่</t>
  </si>
  <si>
    <t xml:space="preserve">8. รพ.สต.เขาหินแท่น </t>
  </si>
  <si>
    <t>1. ชุมแสง</t>
  </si>
  <si>
    <t>5. รพ.สต.กระเฉท</t>
  </si>
  <si>
    <t>3. รพ.สต.สามแยกน้ำเป็น</t>
  </si>
  <si>
    <t>8   หมู่</t>
  </si>
  <si>
    <t>ม.3-6,9,11,13 + ทต.ทุ่งควายกิน 1,4,6,11,12</t>
  </si>
  <si>
    <t>3. รพ.สต.บ้านจำรุง</t>
  </si>
  <si>
    <t>ทต.สุนทรภู่ 6 หมู่</t>
  </si>
  <si>
    <t>ทต.สุนทรภู่ 7 หมู่</t>
  </si>
  <si>
    <t xml:space="preserve">ม.1-9 </t>
  </si>
  <si>
    <t>จำนวนหมู่บ้านที่รับผิดชอบ</t>
  </si>
  <si>
    <t>ทต.พลา
 + ทม.บ้านฉาง
+  ทต.บ้านฉาง</t>
  </si>
  <si>
    <t>12.รพ.สต.เต้าปูนหาย</t>
  </si>
  <si>
    <t>นิคม</t>
  </si>
  <si>
    <t>พัฒนา</t>
  </si>
  <si>
    <t>5)ตะขบ</t>
  </si>
  <si>
    <t>3)บ้านเขาน้อย</t>
  </si>
  <si>
    <t>4)เขาช่องลม</t>
  </si>
  <si>
    <t>6)โป่งสะท้อน</t>
  </si>
  <si>
    <t>เขา</t>
  </si>
  <si>
    <t>1. ห้วยทับมอญ</t>
  </si>
  <si>
    <t>6. รพ.สต.เขาน้อย</t>
  </si>
  <si>
    <t>3. รพ.สต.บ้าน</t>
  </si>
  <si>
    <t xml:space="preserve">   สามแยกน้ำเป็น</t>
  </si>
  <si>
    <t xml:space="preserve">4)คลองบางบ่อ </t>
  </si>
  <si>
    <t xml:space="preserve">3)พลงตาเอี่ยม </t>
  </si>
  <si>
    <t>3)เขาสิงห์โต</t>
  </si>
  <si>
    <t>6)คลองเขต</t>
  </si>
  <si>
    <t xml:space="preserve">1)วังจันทร์       </t>
  </si>
  <si>
    <t>17. รพ.สต.</t>
  </si>
  <si>
    <t xml:space="preserve">    สมานมิตร</t>
  </si>
  <si>
    <t>18.รพ.สต.บ้านไร่จันดี</t>
  </si>
  <si>
    <t>19.รพ.สต.บ้านยายจั่น</t>
  </si>
  <si>
    <t>20.รพ.สต.มาบตาพุด</t>
  </si>
  <si>
    <t>ม.2,6,10</t>
  </si>
  <si>
    <t>ม.4,5</t>
  </si>
  <si>
    <t xml:space="preserve">    กระแส</t>
  </si>
  <si>
    <t>2 หมู่ +
 ทต.แกลง-กระเฉด</t>
  </si>
  <si>
    <t>ทต.สุนทรภู่ (7  หมู่)</t>
  </si>
  <si>
    <t>ทต.สุนทรภู่(6  หมู่)</t>
  </si>
  <si>
    <t>6 หมู่ + 
ทต.บ้านค่าย(1หมู่)</t>
  </si>
  <si>
    <t>8 หมู่ +
 ทต.มาบข่า</t>
  </si>
  <si>
    <t>15. ปากน้ำกระแส</t>
  </si>
  <si>
    <t>22.รพ.สต.หนองตะแบก</t>
  </si>
  <si>
    <t>22.สอ.หนองตะแบก</t>
  </si>
  <si>
    <r>
      <rPr>
        <sz val="12"/>
        <rFont val="TH SarabunPSK"/>
        <family val="2"/>
      </rPr>
      <t>5 หมู่ + ท.ม.บ้านฉาง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+  ทต.บ้านฉาง</t>
    </r>
  </si>
  <si>
    <t>2  หมู่  + ทต.จอมพลเจ้าพระยา</t>
  </si>
  <si>
    <t>6  หมู่ + ทต.ปลวกแดง</t>
  </si>
  <si>
    <t>7 หมู่ + ทต.ทุ่งควายกิน</t>
  </si>
  <si>
    <t>9  หมู่ +ทต.ทุ่งควายกิน</t>
  </si>
  <si>
    <t>4  หมู่ + ทต.กองดิน</t>
  </si>
  <si>
    <t>6  หมู่ + ทต.กองดิน</t>
  </si>
  <si>
    <t>38 ชุมชน</t>
  </si>
  <si>
    <t>2. รพ.สต.พะยูน</t>
  </si>
  <si>
    <t>6. รพ.สต.คลองบาง</t>
  </si>
  <si>
    <t>ไผ่</t>
  </si>
  <si>
    <t>8. รพ.สต.บ้านชาก</t>
  </si>
  <si>
    <t>หมาก</t>
  </si>
  <si>
    <t>9. รพ.สต.หนองน้ำ</t>
  </si>
  <si>
    <t>เย็น</t>
  </si>
  <si>
    <t>22.รพ.สต.พังราด</t>
  </si>
  <si>
    <t>15.รพ.สต.หนอง</t>
  </si>
  <si>
    <t xml:space="preserve">    ตะแบก</t>
  </si>
  <si>
    <t xml:space="preserve">    ชากมะหาด</t>
  </si>
  <si>
    <t xml:space="preserve">    สะพาน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</si>
</sst>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_-* #,##0.0_-;\-* #,##0.0_-;_-* &quot;-&quot;??_-;_-@_-"/>
    <numFmt numFmtId="182" formatCode="_-* #,##0_-;\-* #,##0_-;_-* &quot;-&quot;??_-;_-@_-"/>
    <numFmt numFmtId="183" formatCode="#,##0_ ;\-#,##0\ "/>
    <numFmt numFmtId="184" formatCode="0.0"/>
  </numFmts>
  <fonts count="61">
    <font>
      <sz val="14"/>
      <name val="Cordia New"/>
      <family val="0"/>
    </font>
    <font>
      <sz val="14"/>
      <color indexed="48"/>
      <name val="Cordia New"/>
      <family val="2"/>
    </font>
    <font>
      <u val="single"/>
      <sz val="12"/>
      <color indexed="48"/>
      <name val="Cordia New"/>
      <family val="2"/>
    </font>
    <font>
      <sz val="16"/>
      <name val="AngsanaUPC"/>
      <family val="1"/>
    </font>
    <font>
      <sz val="16"/>
      <color indexed="10"/>
      <name val="AngsanaUPC"/>
      <family val="1"/>
    </font>
    <font>
      <sz val="14"/>
      <name val="AngsanaUPC"/>
      <family val="1"/>
    </font>
    <font>
      <sz val="14"/>
      <color indexed="48"/>
      <name val="AngsanaUPC"/>
      <family val="1"/>
    </font>
    <font>
      <b/>
      <sz val="16"/>
      <name val="AngsanaUPC"/>
      <family val="1"/>
    </font>
    <font>
      <sz val="16"/>
      <color indexed="48"/>
      <name val="AngsanaUPC"/>
      <family val="1"/>
    </font>
    <font>
      <sz val="8"/>
      <name val="Cordia New"/>
      <family val="2"/>
    </font>
    <font>
      <sz val="14"/>
      <color indexed="10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48"/>
      <name val="TH SarabunPSK"/>
      <family val="2"/>
    </font>
    <font>
      <b/>
      <sz val="14"/>
      <color indexed="48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5"/>
      <name val="TH SarabunPSK"/>
      <family val="2"/>
    </font>
    <font>
      <sz val="17"/>
      <name val="Cordia New"/>
      <family val="2"/>
    </font>
    <font>
      <u val="single"/>
      <sz val="14"/>
      <name val="TH SarabunPSK"/>
      <family val="2"/>
    </font>
    <font>
      <sz val="14"/>
      <color indexed="14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9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182" fontId="3" fillId="0" borderId="0" xfId="0" applyNumberFormat="1" applyFont="1" applyAlignment="1">
      <alignment/>
    </xf>
    <xf numFmtId="182" fontId="6" fillId="0" borderId="0" xfId="42" applyNumberFormat="1" applyFont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2" fontId="6" fillId="0" borderId="0" xfId="42" applyNumberFormat="1" applyFont="1" applyFill="1" applyBorder="1" applyAlignment="1">
      <alignment horizontal="right"/>
    </xf>
    <xf numFmtId="182" fontId="6" fillId="0" borderId="0" xfId="42" applyNumberFormat="1" applyFont="1" applyFill="1" applyAlignment="1">
      <alignment horizontal="right"/>
    </xf>
    <xf numFmtId="49" fontId="6" fillId="0" borderId="0" xfId="0" applyNumberFormat="1" applyFont="1" applyAlignment="1">
      <alignment horizontal="left" wrapText="1"/>
    </xf>
    <xf numFmtId="182" fontId="5" fillId="0" borderId="0" xfId="0" applyNumberFormat="1" applyFont="1" applyFill="1" applyBorder="1" applyAlignment="1">
      <alignment horizontal="center" vertical="top"/>
    </xf>
    <xf numFmtId="3" fontId="3" fillId="0" borderId="0" xfId="42" applyNumberFormat="1" applyFont="1" applyFill="1" applyAlignment="1">
      <alignment/>
    </xf>
    <xf numFmtId="1" fontId="3" fillId="0" borderId="0" xfId="42" applyNumberFormat="1" applyFont="1" applyFill="1" applyAlignment="1">
      <alignment/>
    </xf>
    <xf numFmtId="1" fontId="3" fillId="0" borderId="0" xfId="42" applyNumberFormat="1" applyFont="1" applyFill="1" applyBorder="1" applyAlignment="1">
      <alignment/>
    </xf>
    <xf numFmtId="182" fontId="3" fillId="0" borderId="0" xfId="42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82" fontId="0" fillId="0" borderId="0" xfId="0" applyNumberFormat="1" applyFill="1" applyAlignment="1">
      <alignment horizontal="center" vertical="center"/>
    </xf>
    <xf numFmtId="182" fontId="3" fillId="0" borderId="0" xfId="42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82" fontId="5" fillId="0" borderId="0" xfId="0" applyNumberFormat="1" applyFont="1" applyFill="1" applyBorder="1" applyAlignment="1">
      <alignment horizontal="center" wrapText="1"/>
    </xf>
    <xf numFmtId="18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shrinkToFit="1"/>
    </xf>
    <xf numFmtId="182" fontId="8" fillId="0" borderId="0" xfId="0" applyNumberFormat="1" applyFont="1" applyFill="1" applyAlignment="1">
      <alignment/>
    </xf>
    <xf numFmtId="182" fontId="3" fillId="0" borderId="0" xfId="42" applyNumberFormat="1" applyFont="1" applyFill="1" applyBorder="1" applyAlignment="1">
      <alignment horizontal="left" vertical="center"/>
    </xf>
    <xf numFmtId="182" fontId="3" fillId="0" borderId="0" xfId="42" applyNumberFormat="1" applyFont="1" applyFill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82" fontId="14" fillId="0" borderId="12" xfId="42" applyNumberFormat="1" applyFont="1" applyFill="1" applyBorder="1" applyAlignment="1">
      <alignment horizontal="right"/>
    </xf>
    <xf numFmtId="49" fontId="14" fillId="0" borderId="11" xfId="0" applyNumberFormat="1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82" fontId="14" fillId="0" borderId="15" xfId="42" applyNumberFormat="1" applyFont="1" applyBorder="1" applyAlignment="1">
      <alignment horizontal="right"/>
    </xf>
    <xf numFmtId="182" fontId="14" fillId="0" borderId="15" xfId="42" applyNumberFormat="1" applyFont="1" applyFill="1" applyBorder="1" applyAlignment="1">
      <alignment horizontal="right"/>
    </xf>
    <xf numFmtId="49" fontId="14" fillId="0" borderId="14" xfId="0" applyNumberFormat="1" applyFont="1" applyBorder="1" applyAlignment="1">
      <alignment horizontal="left" wrapText="1"/>
    </xf>
    <xf numFmtId="0" fontId="14" fillId="0" borderId="16" xfId="0" applyFont="1" applyFill="1" applyBorder="1" applyAlignment="1">
      <alignment wrapText="1"/>
    </xf>
    <xf numFmtId="0" fontId="14" fillId="0" borderId="16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182" fontId="14" fillId="0" borderId="16" xfId="42" applyNumberFormat="1" applyFont="1" applyBorder="1" applyAlignment="1">
      <alignment horizontal="right"/>
    </xf>
    <xf numFmtId="182" fontId="14" fillId="0" borderId="16" xfId="42" applyNumberFormat="1" applyFont="1" applyFill="1" applyBorder="1" applyAlignment="1">
      <alignment horizontal="right"/>
    </xf>
    <xf numFmtId="0" fontId="14" fillId="0" borderId="17" xfId="0" applyFont="1" applyBorder="1" applyAlignment="1">
      <alignment/>
    </xf>
    <xf numFmtId="0" fontId="14" fillId="0" borderId="18" xfId="0" applyFont="1" applyFill="1" applyBorder="1" applyAlignment="1">
      <alignment wrapText="1"/>
    </xf>
    <xf numFmtId="0" fontId="14" fillId="0" borderId="18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182" fontId="14" fillId="0" borderId="18" xfId="42" applyNumberFormat="1" applyFont="1" applyBorder="1" applyAlignment="1">
      <alignment horizontal="right"/>
    </xf>
    <xf numFmtId="182" fontId="14" fillId="0" borderId="18" xfId="42" applyNumberFormat="1" applyFont="1" applyFill="1" applyBorder="1" applyAlignment="1">
      <alignment horizontal="right"/>
    </xf>
    <xf numFmtId="49" fontId="14" fillId="0" borderId="17" xfId="0" applyNumberFormat="1" applyFont="1" applyBorder="1" applyAlignment="1">
      <alignment horizontal="left" wrapText="1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4" fillId="0" borderId="18" xfId="0" applyFont="1" applyBorder="1" applyAlignment="1" quotePrefix="1">
      <alignment horizontal="center" wrapText="1"/>
    </xf>
    <xf numFmtId="0" fontId="13" fillId="0" borderId="18" xfId="0" applyFont="1" applyBorder="1" applyAlignment="1" quotePrefix="1">
      <alignment horizontal="center" wrapText="1"/>
    </xf>
    <xf numFmtId="0" fontId="14" fillId="0" borderId="17" xfId="0" applyFont="1" applyFill="1" applyBorder="1" applyAlignment="1">
      <alignment wrapText="1"/>
    </xf>
    <xf numFmtId="49" fontId="14" fillId="0" borderId="17" xfId="0" applyNumberFormat="1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 quotePrefix="1">
      <alignment horizontal="center" wrapText="1"/>
    </xf>
    <xf numFmtId="0" fontId="13" fillId="0" borderId="20" xfId="0" applyFont="1" applyBorder="1" applyAlignment="1" quotePrefix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18" xfId="0" applyFont="1" applyBorder="1" applyAlignment="1" quotePrefix="1">
      <alignment horizontal="left" vertical="center" shrinkToFit="1"/>
    </xf>
    <xf numFmtId="0" fontId="14" fillId="0" borderId="18" xfId="0" applyFont="1" applyFill="1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vertical="top" wrapText="1"/>
    </xf>
    <xf numFmtId="0" fontId="14" fillId="0" borderId="18" xfId="0" applyFont="1" applyFill="1" applyBorder="1" applyAlignment="1">
      <alignment horizontal="center" vertical="top"/>
    </xf>
    <xf numFmtId="182" fontId="14" fillId="0" borderId="18" xfId="42" applyNumberFormat="1" applyFont="1" applyBorder="1" applyAlignment="1">
      <alignment horizontal="right" vertical="top"/>
    </xf>
    <xf numFmtId="182" fontId="14" fillId="0" borderId="18" xfId="42" applyNumberFormat="1" applyFont="1" applyFill="1" applyBorder="1" applyAlignment="1">
      <alignment horizontal="right" vertical="top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horizontal="left" vertical="center" shrinkToFit="1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/>
    </xf>
    <xf numFmtId="182" fontId="14" fillId="0" borderId="19" xfId="42" applyNumberFormat="1" applyFont="1" applyBorder="1" applyAlignment="1">
      <alignment horizontal="right"/>
    </xf>
    <xf numFmtId="182" fontId="14" fillId="0" borderId="19" xfId="42" applyNumberFormat="1" applyFont="1" applyFill="1" applyBorder="1" applyAlignment="1">
      <alignment horizontal="right"/>
    </xf>
    <xf numFmtId="0" fontId="14" fillId="0" borderId="14" xfId="0" applyFont="1" applyBorder="1" applyAlignment="1">
      <alignment/>
    </xf>
    <xf numFmtId="0" fontId="14" fillId="0" borderId="14" xfId="0" applyFont="1" applyFill="1" applyBorder="1" applyAlignment="1">
      <alignment wrapText="1"/>
    </xf>
    <xf numFmtId="0" fontId="14" fillId="0" borderId="14" xfId="0" applyFont="1" applyBorder="1" applyAlignment="1">
      <alignment horizontal="left" vertical="center" shrinkToFit="1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182" fontId="14" fillId="0" borderId="17" xfId="42" applyNumberFormat="1" applyFont="1" applyBorder="1" applyAlignment="1">
      <alignment/>
    </xf>
    <xf numFmtId="182" fontId="14" fillId="0" borderId="17" xfId="42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5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182" fontId="13" fillId="0" borderId="27" xfId="42" applyNumberFormat="1" applyFont="1" applyBorder="1" applyAlignment="1">
      <alignment horizontal="right"/>
    </xf>
    <xf numFmtId="182" fontId="13" fillId="0" borderId="27" xfId="42" applyNumberFormat="1" applyFont="1" applyFill="1" applyBorder="1" applyAlignment="1">
      <alignment horizontal="right"/>
    </xf>
    <xf numFmtId="49" fontId="14" fillId="0" borderId="27" xfId="0" applyNumberFormat="1" applyFont="1" applyBorder="1" applyAlignment="1">
      <alignment horizontal="left" wrapText="1"/>
    </xf>
    <xf numFmtId="0" fontId="14" fillId="0" borderId="11" xfId="0" applyFont="1" applyBorder="1" applyAlignment="1">
      <alignment horizontal="center" vertical="top"/>
    </xf>
    <xf numFmtId="0" fontId="14" fillId="0" borderId="16" xfId="0" applyFont="1" applyFill="1" applyBorder="1" applyAlignment="1">
      <alignment vertical="top" wrapText="1"/>
    </xf>
    <xf numFmtId="0" fontId="14" fillId="0" borderId="16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top"/>
    </xf>
    <xf numFmtId="0" fontId="14" fillId="0" borderId="19" xfId="0" applyFont="1" applyFill="1" applyBorder="1" applyAlignment="1">
      <alignment vertical="top" wrapText="1"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 wrapText="1"/>
    </xf>
    <xf numFmtId="182" fontId="14" fillId="0" borderId="18" xfId="42" applyNumberFormat="1" applyFont="1" applyBorder="1" applyAlignment="1">
      <alignment/>
    </xf>
    <xf numFmtId="182" fontId="14" fillId="0" borderId="18" xfId="42" applyNumberFormat="1" applyFont="1" applyFill="1" applyBorder="1" applyAlignment="1">
      <alignment/>
    </xf>
    <xf numFmtId="0" fontId="14" fillId="0" borderId="17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18" xfId="0" applyFont="1" applyBorder="1" applyAlignment="1" quotePrefix="1">
      <alignment horizontal="center" vertical="top" wrapText="1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 horizontal="left" vertical="center" wrapText="1" shrinkToFit="1"/>
    </xf>
    <xf numFmtId="182" fontId="14" fillId="0" borderId="18" xfId="42" applyNumberFormat="1" applyFont="1" applyBorder="1" applyAlignment="1">
      <alignment vertical="top"/>
    </xf>
    <xf numFmtId="182" fontId="14" fillId="0" borderId="18" xfId="42" applyNumberFormat="1" applyFont="1" applyFill="1" applyBorder="1" applyAlignment="1">
      <alignment vertical="top"/>
    </xf>
    <xf numFmtId="0" fontId="14" fillId="0" borderId="17" xfId="0" applyFont="1" applyBorder="1" applyAlignment="1">
      <alignment horizontal="left"/>
    </xf>
    <xf numFmtId="182" fontId="14" fillId="0" borderId="18" xfId="42" applyNumberFormat="1" applyFont="1" applyBorder="1" applyAlignment="1">
      <alignment horizontal="right"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9" xfId="0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 wrapText="1"/>
    </xf>
    <xf numFmtId="182" fontId="14" fillId="0" borderId="19" xfId="42" applyNumberFormat="1" applyFont="1" applyBorder="1" applyAlignment="1">
      <alignment/>
    </xf>
    <xf numFmtId="182" fontId="14" fillId="0" borderId="19" xfId="42" applyNumberFormat="1" applyFont="1" applyFill="1" applyBorder="1" applyAlignment="1">
      <alignment/>
    </xf>
    <xf numFmtId="182" fontId="13" fillId="0" borderId="27" xfId="42" applyNumberFormat="1" applyFont="1" applyBorder="1" applyAlignment="1">
      <alignment horizontal="right" vertical="top"/>
    </xf>
    <xf numFmtId="182" fontId="13" fillId="0" borderId="27" xfId="42" applyNumberFormat="1" applyFont="1" applyFill="1" applyBorder="1" applyAlignment="1">
      <alignment horizontal="right" vertical="top"/>
    </xf>
    <xf numFmtId="0" fontId="14" fillId="0" borderId="14" xfId="0" applyFont="1" applyBorder="1" applyAlignment="1">
      <alignment horizontal="left"/>
    </xf>
    <xf numFmtId="0" fontId="14" fillId="0" borderId="28" xfId="0" applyFont="1" applyBorder="1" applyAlignment="1">
      <alignment horizontal="center" vertical="top"/>
    </xf>
    <xf numFmtId="0" fontId="14" fillId="0" borderId="16" xfId="0" applyFont="1" applyFill="1" applyBorder="1" applyAlignment="1">
      <alignment vertical="top"/>
    </xf>
    <xf numFmtId="0" fontId="14" fillId="0" borderId="20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/>
    </xf>
    <xf numFmtId="182" fontId="14" fillId="0" borderId="20" xfId="42" applyNumberFormat="1" applyFont="1" applyBorder="1" applyAlignment="1">
      <alignment horizontal="right"/>
    </xf>
    <xf numFmtId="182" fontId="14" fillId="0" borderId="20" xfId="42" applyNumberFormat="1" applyFont="1" applyFill="1" applyBorder="1" applyAlignment="1">
      <alignment horizontal="right"/>
    </xf>
    <xf numFmtId="0" fontId="14" fillId="0" borderId="3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center" vertical="top"/>
    </xf>
    <xf numFmtId="0" fontId="14" fillId="0" borderId="28" xfId="0" applyFont="1" applyFill="1" applyBorder="1" applyAlignment="1">
      <alignment vertical="top"/>
    </xf>
    <xf numFmtId="0" fontId="14" fillId="0" borderId="18" xfId="0" applyFont="1" applyBorder="1" applyAlignment="1">
      <alignment horizontal="center" vertical="top"/>
    </xf>
    <xf numFmtId="0" fontId="14" fillId="0" borderId="20" xfId="0" applyFont="1" applyFill="1" applyBorder="1" applyAlignment="1">
      <alignment vertical="top"/>
    </xf>
    <xf numFmtId="0" fontId="14" fillId="0" borderId="17" xfId="0" applyFont="1" applyFill="1" applyBorder="1" applyAlignment="1">
      <alignment vertical="top"/>
    </xf>
    <xf numFmtId="0" fontId="15" fillId="0" borderId="28" xfId="0" applyFont="1" applyBorder="1" applyAlignment="1">
      <alignment horizontal="center" vertical="top"/>
    </xf>
    <xf numFmtId="0" fontId="13" fillId="0" borderId="28" xfId="0" applyFont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4" fillId="0" borderId="28" xfId="0" applyFont="1" applyBorder="1" applyAlignment="1">
      <alignment/>
    </xf>
    <xf numFmtId="0" fontId="14" fillId="0" borderId="19" xfId="0" applyFont="1" applyFill="1" applyBorder="1" applyAlignment="1">
      <alignment vertical="top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 vertical="top"/>
    </xf>
    <xf numFmtId="0" fontId="14" fillId="0" borderId="32" xfId="0" applyFont="1" applyBorder="1" applyAlignment="1">
      <alignment horizontal="left" vertical="center" shrinkToFit="1"/>
    </xf>
    <xf numFmtId="0" fontId="14" fillId="0" borderId="19" xfId="0" applyFont="1" applyBorder="1" applyAlignment="1" quotePrefix="1">
      <alignment horizontal="center" vertical="top" wrapText="1"/>
    </xf>
    <xf numFmtId="0" fontId="13" fillId="0" borderId="21" xfId="0" applyFont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/>
    </xf>
    <xf numFmtId="0" fontId="13" fillId="0" borderId="28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22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4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top"/>
    </xf>
    <xf numFmtId="182" fontId="14" fillId="0" borderId="16" xfId="42" applyNumberFormat="1" applyFont="1" applyBorder="1" applyAlignment="1">
      <alignment/>
    </xf>
    <xf numFmtId="182" fontId="14" fillId="0" borderId="16" xfId="42" applyNumberFormat="1" applyFont="1" applyFill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182" fontId="14" fillId="0" borderId="20" xfId="42" applyNumberFormat="1" applyFont="1" applyFill="1" applyBorder="1" applyAlignment="1">
      <alignment/>
    </xf>
    <xf numFmtId="0" fontId="14" fillId="0" borderId="18" xfId="0" applyFont="1" applyFill="1" applyBorder="1" applyAlignment="1">
      <alignment vertical="top"/>
    </xf>
    <xf numFmtId="0" fontId="14" fillId="0" borderId="17" xfId="0" applyFont="1" applyBorder="1" applyAlignment="1">
      <alignment horizontal="center" vertical="top"/>
    </xf>
    <xf numFmtId="0" fontId="13" fillId="0" borderId="17" xfId="0" applyFont="1" applyBorder="1" applyAlignment="1">
      <alignment horizontal="center"/>
    </xf>
    <xf numFmtId="0" fontId="14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/>
    </xf>
    <xf numFmtId="0" fontId="14" fillId="0" borderId="25" xfId="0" applyFont="1" applyBorder="1" applyAlignment="1">
      <alignment horizontal="left" vertical="center" shrinkToFit="1"/>
    </xf>
    <xf numFmtId="0" fontId="14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182" fontId="13" fillId="0" borderId="27" xfId="42" applyNumberFormat="1" applyFont="1" applyFill="1" applyBorder="1" applyAlignment="1">
      <alignment/>
    </xf>
    <xf numFmtId="0" fontId="14" fillId="0" borderId="14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29" xfId="0" applyFont="1" applyBorder="1" applyAlignment="1">
      <alignment horizontal="left" vertical="center" shrinkToFit="1"/>
    </xf>
    <xf numFmtId="0" fontId="14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182" fontId="14" fillId="0" borderId="20" xfId="42" applyNumberFormat="1" applyFont="1" applyBorder="1" applyAlignment="1">
      <alignment/>
    </xf>
    <xf numFmtId="0" fontId="15" fillId="0" borderId="28" xfId="0" applyFont="1" applyBorder="1" applyAlignment="1">
      <alignment vertical="top"/>
    </xf>
    <xf numFmtId="0" fontId="15" fillId="0" borderId="17" xfId="0" applyFont="1" applyFill="1" applyBorder="1" applyAlignment="1">
      <alignment vertical="top"/>
    </xf>
    <xf numFmtId="0" fontId="15" fillId="0" borderId="19" xfId="0" applyFont="1" applyBorder="1" applyAlignment="1" quotePrefix="1">
      <alignment horizontal="left" vertical="top" wrapText="1"/>
    </xf>
    <xf numFmtId="0" fontId="16" fillId="0" borderId="19" xfId="0" applyFont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182" fontId="15" fillId="0" borderId="19" xfId="42" applyNumberFormat="1" applyFont="1" applyBorder="1" applyAlignment="1">
      <alignment/>
    </xf>
    <xf numFmtId="182" fontId="15" fillId="0" borderId="19" xfId="42" applyNumberFormat="1" applyFont="1" applyFill="1" applyBorder="1" applyAlignment="1">
      <alignment/>
    </xf>
    <xf numFmtId="0" fontId="14" fillId="0" borderId="28" xfId="0" applyFont="1" applyBorder="1" applyAlignment="1">
      <alignment vertical="top"/>
    </xf>
    <xf numFmtId="0" fontId="14" fillId="0" borderId="33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center" wrapText="1" shrinkToFit="1"/>
    </xf>
    <xf numFmtId="0" fontId="14" fillId="0" borderId="34" xfId="0" applyFont="1" applyBorder="1" applyAlignment="1">
      <alignment horizontal="left" vertical="center" wrapText="1" shrinkToFit="1"/>
    </xf>
    <xf numFmtId="0" fontId="14" fillId="0" borderId="31" xfId="0" applyFont="1" applyBorder="1" applyAlignment="1">
      <alignment horizontal="left"/>
    </xf>
    <xf numFmtId="0" fontId="14" fillId="0" borderId="18" xfId="0" applyFont="1" applyBorder="1" applyAlignment="1">
      <alignment vertical="top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shrinkToFit="1"/>
    </xf>
    <xf numFmtId="0" fontId="13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4" fillId="0" borderId="11" xfId="0" applyFont="1" applyFill="1" applyBorder="1" applyAlignment="1">
      <alignment vertical="top"/>
    </xf>
    <xf numFmtId="0" fontId="14" fillId="0" borderId="20" xfId="0" applyFon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3" fillId="0" borderId="30" xfId="0" applyFont="1" applyBorder="1" applyAlignment="1">
      <alignment horizontal="left" vertical="center" shrinkToFit="1"/>
    </xf>
    <xf numFmtId="0" fontId="14" fillId="0" borderId="30" xfId="0" applyFont="1" applyBorder="1" applyAlignment="1" quotePrefix="1">
      <alignment horizontal="left" vertical="center" shrinkToFit="1"/>
    </xf>
    <xf numFmtId="0" fontId="14" fillId="0" borderId="17" xfId="0" applyFont="1" applyBorder="1" applyAlignment="1">
      <alignment wrapText="1"/>
    </xf>
    <xf numFmtId="0" fontId="13" fillId="0" borderId="18" xfId="0" applyFont="1" applyBorder="1" applyAlignment="1">
      <alignment horizontal="center" vertical="top" wrapText="1"/>
    </xf>
    <xf numFmtId="0" fontId="14" fillId="0" borderId="28" xfId="0" applyFont="1" applyBorder="1" applyAlignment="1">
      <alignment vertical="top" wrapText="1"/>
    </xf>
    <xf numFmtId="0" fontId="14" fillId="0" borderId="35" xfId="0" applyFont="1" applyBorder="1" applyAlignment="1" quotePrefix="1">
      <alignment horizontal="left" vertical="center" shrinkToFit="1"/>
    </xf>
    <xf numFmtId="0" fontId="14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shrinkToFit="1"/>
    </xf>
    <xf numFmtId="182" fontId="13" fillId="0" borderId="27" xfId="42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0" xfId="0" applyFont="1" applyFill="1" applyAlignment="1" quotePrefix="1">
      <alignment horizontal="left" vertical="top" wrapText="1"/>
    </xf>
    <xf numFmtId="0" fontId="14" fillId="0" borderId="0" xfId="0" applyFont="1" applyFill="1" applyAlignment="1">
      <alignment vertical="top"/>
    </xf>
    <xf numFmtId="0" fontId="14" fillId="0" borderId="34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 quotePrefix="1">
      <alignment horizontal="left" vertical="top"/>
    </xf>
    <xf numFmtId="0" fontId="14" fillId="0" borderId="0" xfId="0" applyFont="1" applyFill="1" applyAlignment="1" quotePrefix="1">
      <alignment horizontal="left" vertical="top"/>
    </xf>
    <xf numFmtId="0" fontId="14" fillId="0" borderId="19" xfId="0" applyFont="1" applyBorder="1" applyAlignment="1">
      <alignment horizontal="center" vertical="top"/>
    </xf>
    <xf numFmtId="0" fontId="14" fillId="0" borderId="37" xfId="0" applyFont="1" applyFill="1" applyBorder="1" applyAlignment="1">
      <alignment horizontal="center" vertical="top" wrapText="1"/>
    </xf>
    <xf numFmtId="49" fontId="15" fillId="0" borderId="17" xfId="0" applyNumberFormat="1" applyFont="1" applyBorder="1" applyAlignment="1">
      <alignment horizontal="left" wrapText="1"/>
    </xf>
    <xf numFmtId="0" fontId="14" fillId="0" borderId="13" xfId="0" applyFont="1" applyBorder="1" applyAlignment="1">
      <alignment vertical="top"/>
    </xf>
    <xf numFmtId="0" fontId="14" fillId="0" borderId="14" xfId="0" applyFont="1" applyFill="1" applyBorder="1" applyAlignment="1">
      <alignment vertical="top"/>
    </xf>
    <xf numFmtId="0" fontId="14" fillId="0" borderId="38" xfId="0" applyFont="1" applyBorder="1" applyAlignment="1">
      <alignment horizontal="left" vertical="center" shrinkToFit="1"/>
    </xf>
    <xf numFmtId="182" fontId="14" fillId="0" borderId="32" xfId="42" applyNumberFormat="1" applyFont="1" applyBorder="1" applyAlignment="1">
      <alignment vertical="top"/>
    </xf>
    <xf numFmtId="182" fontId="14" fillId="0" borderId="32" xfId="42" applyNumberFormat="1" applyFont="1" applyFill="1" applyBorder="1" applyAlignment="1">
      <alignment vertical="top"/>
    </xf>
    <xf numFmtId="182" fontId="13" fillId="0" borderId="14" xfId="42" applyNumberFormat="1" applyFont="1" applyBorder="1" applyAlignment="1">
      <alignment horizontal="right"/>
    </xf>
    <xf numFmtId="49" fontId="15" fillId="0" borderId="14" xfId="0" applyNumberFormat="1" applyFont="1" applyBorder="1" applyAlignment="1">
      <alignment horizontal="left" wrapText="1"/>
    </xf>
    <xf numFmtId="182" fontId="13" fillId="0" borderId="14" xfId="42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shrinkToFit="1"/>
    </xf>
    <xf numFmtId="0" fontId="14" fillId="0" borderId="18" xfId="0" applyFont="1" applyFill="1" applyBorder="1" applyAlignment="1" quotePrefix="1">
      <alignment horizontal="left" vertical="top" wrapText="1"/>
    </xf>
    <xf numFmtId="0" fontId="12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182" fontId="13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/>
    </xf>
    <xf numFmtId="0" fontId="14" fillId="0" borderId="39" xfId="0" applyFont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vertical="top"/>
    </xf>
    <xf numFmtId="182" fontId="14" fillId="0" borderId="20" xfId="42" applyNumberFormat="1" applyFont="1" applyBorder="1" applyAlignment="1">
      <alignment vertical="top"/>
    </xf>
    <xf numFmtId="182" fontId="14" fillId="0" borderId="20" xfId="42" applyNumberFormat="1" applyFont="1" applyFill="1" applyBorder="1" applyAlignment="1">
      <alignment vertical="top"/>
    </xf>
    <xf numFmtId="0" fontId="13" fillId="0" borderId="27" xfId="62" applyFont="1" applyBorder="1" applyAlignment="1">
      <alignment horizontal="center"/>
      <protection/>
    </xf>
    <xf numFmtId="0" fontId="14" fillId="0" borderId="0" xfId="62" applyFont="1" applyBorder="1">
      <alignment/>
      <protection/>
    </xf>
    <xf numFmtId="0" fontId="14" fillId="0" borderId="0" xfId="0" applyFont="1" applyFill="1" applyAlignment="1">
      <alignment/>
    </xf>
    <xf numFmtId="3" fontId="14" fillId="0" borderId="16" xfId="42" applyNumberFormat="1" applyFont="1" applyBorder="1" applyAlignment="1">
      <alignment horizontal="center" vertical="center"/>
    </xf>
    <xf numFmtId="3" fontId="14" fillId="0" borderId="18" xfId="42" applyNumberFormat="1" applyFont="1" applyBorder="1" applyAlignment="1">
      <alignment horizontal="center" vertical="center"/>
    </xf>
    <xf numFmtId="0" fontId="17" fillId="0" borderId="0" xfId="62" applyFont="1" applyBorder="1">
      <alignment/>
      <protection/>
    </xf>
    <xf numFmtId="0" fontId="18" fillId="0" borderId="0" xfId="0" applyFont="1" applyFill="1" applyAlignment="1">
      <alignment/>
    </xf>
    <xf numFmtId="3" fontId="14" fillId="0" borderId="0" xfId="42" applyNumberFormat="1" applyFont="1" applyBorder="1" applyAlignment="1">
      <alignment horizontal="center" vertical="center"/>
    </xf>
    <xf numFmtId="0" fontId="13" fillId="32" borderId="27" xfId="62" applyFont="1" applyFill="1" applyBorder="1">
      <alignment/>
      <protection/>
    </xf>
    <xf numFmtId="3" fontId="13" fillId="32" borderId="27" xfId="42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3" fontId="13" fillId="4" borderId="14" xfId="62" applyNumberFormat="1" applyFont="1" applyFill="1" applyBorder="1" applyAlignment="1">
      <alignment horizontal="center" vertical="center"/>
      <protection/>
    </xf>
    <xf numFmtId="0" fontId="14" fillId="0" borderId="0" xfId="62" applyFont="1">
      <alignment/>
      <protection/>
    </xf>
    <xf numFmtId="0" fontId="14" fillId="0" borderId="0" xfId="62" applyFont="1" applyFill="1">
      <alignment/>
      <protection/>
    </xf>
    <xf numFmtId="0" fontId="11" fillId="0" borderId="0" xfId="0" applyFont="1" applyFill="1" applyAlignment="1">
      <alignment/>
    </xf>
    <xf numFmtId="3" fontId="14" fillId="0" borderId="0" xfId="62" applyNumberFormat="1" applyFont="1">
      <alignment/>
      <protection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182" fontId="12" fillId="0" borderId="27" xfId="42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182" fontId="19" fillId="0" borderId="17" xfId="42" applyNumberFormat="1" applyFont="1" applyFill="1" applyBorder="1" applyAlignment="1">
      <alignment/>
    </xf>
    <xf numFmtId="182" fontId="19" fillId="0" borderId="11" xfId="42" applyNumberFormat="1" applyFont="1" applyFill="1" applyBorder="1" applyAlignment="1">
      <alignment/>
    </xf>
    <xf numFmtId="0" fontId="20" fillId="0" borderId="27" xfId="0" applyFont="1" applyFill="1" applyBorder="1" applyAlignment="1">
      <alignment/>
    </xf>
    <xf numFmtId="182" fontId="20" fillId="0" borderId="27" xfId="42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182" fontId="12" fillId="0" borderId="27" xfId="42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4" fillId="0" borderId="32" xfId="0" applyFont="1" applyFill="1" applyBorder="1" applyAlignment="1">
      <alignment/>
    </xf>
    <xf numFmtId="182" fontId="14" fillId="0" borderId="32" xfId="42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182" fontId="20" fillId="0" borderId="14" xfId="42" applyNumberFormat="1" applyFont="1" applyFill="1" applyBorder="1" applyAlignment="1">
      <alignment/>
    </xf>
    <xf numFmtId="182" fontId="20" fillId="0" borderId="27" xfId="0" applyNumberFormat="1" applyFont="1" applyFill="1" applyBorder="1" applyAlignment="1">
      <alignment/>
    </xf>
    <xf numFmtId="182" fontId="14" fillId="0" borderId="18" xfId="4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182" fontId="14" fillId="0" borderId="0" xfId="42" applyNumberFormat="1" applyFont="1" applyFill="1" applyBorder="1" applyAlignment="1">
      <alignment/>
    </xf>
    <xf numFmtId="182" fontId="14" fillId="0" borderId="0" xfId="42" applyNumberFormat="1" applyFont="1" applyFill="1" applyAlignment="1">
      <alignment/>
    </xf>
    <xf numFmtId="3" fontId="13" fillId="32" borderId="14" xfId="42" applyNumberFormat="1" applyFont="1" applyFill="1" applyBorder="1" applyAlignment="1">
      <alignment horizontal="center" vertical="center"/>
    </xf>
    <xf numFmtId="0" fontId="14" fillId="0" borderId="16" xfId="62" applyFont="1" applyBorder="1">
      <alignment/>
      <protection/>
    </xf>
    <xf numFmtId="0" fontId="14" fillId="0" borderId="18" xfId="62" applyFont="1" applyBorder="1">
      <alignment/>
      <protection/>
    </xf>
    <xf numFmtId="0" fontId="14" fillId="0" borderId="18" xfId="62" applyFont="1" applyFill="1" applyBorder="1">
      <alignment/>
      <protection/>
    </xf>
    <xf numFmtId="3" fontId="13" fillId="32" borderId="32" xfId="42" applyNumberFormat="1" applyFont="1" applyFill="1" applyBorder="1" applyAlignment="1">
      <alignment horizontal="center" vertical="center"/>
    </xf>
    <xf numFmtId="3" fontId="13" fillId="32" borderId="32" xfId="62" applyNumberFormat="1" applyFont="1" applyFill="1" applyBorder="1" applyAlignment="1">
      <alignment horizontal="center" vertical="center"/>
      <protection/>
    </xf>
    <xf numFmtId="3" fontId="13" fillId="32" borderId="14" xfId="62" applyNumberFormat="1" applyFont="1" applyFill="1" applyBorder="1" applyAlignment="1">
      <alignment horizontal="center" vertical="center"/>
      <protection/>
    </xf>
    <xf numFmtId="0" fontId="14" fillId="0" borderId="18" xfId="0" applyFont="1" applyBorder="1" applyAlignment="1">
      <alignment horizontal="left" vertical="top" wrapText="1" shrinkToFi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82" fontId="3" fillId="0" borderId="0" xfId="44" applyNumberFormat="1" applyFont="1" applyFill="1" applyBorder="1" applyAlignment="1">
      <alignment horizontal="left"/>
    </xf>
    <xf numFmtId="182" fontId="3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182" fontId="11" fillId="0" borderId="0" xfId="44" applyNumberFormat="1" applyFont="1" applyFill="1" applyBorder="1" applyAlignment="1">
      <alignment horizontal="left"/>
    </xf>
    <xf numFmtId="182" fontId="11" fillId="0" borderId="0" xfId="44" applyNumberFormat="1" applyFont="1" applyFill="1" applyBorder="1" applyAlignment="1">
      <alignment horizontal="center"/>
    </xf>
    <xf numFmtId="182" fontId="11" fillId="0" borderId="0" xfId="44" applyNumberFormat="1" applyFont="1" applyFill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shrinkToFit="1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82" fontId="14" fillId="0" borderId="16" xfId="42" applyNumberFormat="1" applyFont="1" applyBorder="1" applyAlignment="1">
      <alignment horizontal="right" vertical="top"/>
    </xf>
    <xf numFmtId="182" fontId="14" fillId="0" borderId="16" xfId="42" applyNumberFormat="1" applyFont="1" applyFill="1" applyBorder="1" applyAlignment="1">
      <alignment horizontal="right" vertical="top"/>
    </xf>
    <xf numFmtId="0" fontId="14" fillId="0" borderId="18" xfId="0" applyFont="1" applyBorder="1" applyAlignment="1">
      <alignment horizontal="left" vertical="top" shrinkToFit="1"/>
    </xf>
    <xf numFmtId="0" fontId="14" fillId="0" borderId="20" xfId="0" applyFont="1" applyBorder="1" applyAlignment="1">
      <alignment horizontal="left" vertical="top" shrinkToFit="1"/>
    </xf>
    <xf numFmtId="0" fontId="14" fillId="0" borderId="18" xfId="0" applyFont="1" applyBorder="1" applyAlignment="1" quotePrefix="1">
      <alignment horizontal="left" vertical="top" shrinkToFit="1"/>
    </xf>
    <xf numFmtId="0" fontId="14" fillId="0" borderId="19" xfId="0" applyFont="1" applyBorder="1" applyAlignment="1">
      <alignment horizontal="left" vertical="top" shrinkToFit="1"/>
    </xf>
    <xf numFmtId="182" fontId="14" fillId="0" borderId="19" xfId="42" applyNumberFormat="1" applyFont="1" applyBorder="1" applyAlignment="1">
      <alignment horizontal="right" vertical="top"/>
    </xf>
    <xf numFmtId="182" fontId="14" fillId="0" borderId="19" xfId="42" applyNumberFormat="1" applyFont="1" applyFill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4" fillId="0" borderId="14" xfId="0" applyFont="1" applyBorder="1" applyAlignment="1">
      <alignment horizontal="left" vertical="top" shrinkToFit="1"/>
    </xf>
    <xf numFmtId="0" fontId="14" fillId="0" borderId="22" xfId="0" applyFont="1" applyBorder="1" applyAlignment="1">
      <alignment vertical="top"/>
    </xf>
    <xf numFmtId="182" fontId="14" fillId="0" borderId="17" xfId="42" applyNumberFormat="1" applyFont="1" applyBorder="1" applyAlignment="1">
      <alignment vertical="top"/>
    </xf>
    <xf numFmtId="182" fontId="14" fillId="0" borderId="17" xfId="42" applyNumberFormat="1" applyFont="1" applyFill="1" applyBorder="1" applyAlignment="1">
      <alignment vertical="top"/>
    </xf>
    <xf numFmtId="0" fontId="13" fillId="0" borderId="24" xfId="0" applyFont="1" applyBorder="1" applyAlignment="1">
      <alignment vertical="top"/>
    </xf>
    <xf numFmtId="0" fontId="13" fillId="0" borderId="25" xfId="0" applyFont="1" applyFill="1" applyBorder="1" applyAlignment="1">
      <alignment vertical="top"/>
    </xf>
    <xf numFmtId="0" fontId="13" fillId="0" borderId="25" xfId="0" applyFont="1" applyBorder="1" applyAlignment="1">
      <alignment horizontal="left" vertical="top" shrinkToFit="1"/>
    </xf>
    <xf numFmtId="0" fontId="13" fillId="0" borderId="25" xfId="0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  <xf numFmtId="0" fontId="13" fillId="0" borderId="26" xfId="0" applyFont="1" applyBorder="1" applyAlignment="1">
      <alignment horizontal="center" vertical="top"/>
    </xf>
    <xf numFmtId="0" fontId="14" fillId="0" borderId="19" xfId="0" applyFont="1" applyBorder="1" applyAlignment="1">
      <alignment vertical="top"/>
    </xf>
    <xf numFmtId="182" fontId="14" fillId="0" borderId="19" xfId="42" applyNumberFormat="1" applyFont="1" applyBorder="1" applyAlignment="1">
      <alignment vertical="top"/>
    </xf>
    <xf numFmtId="182" fontId="14" fillId="0" borderId="19" xfId="42" applyNumberFormat="1" applyFont="1" applyFill="1" applyBorder="1" applyAlignment="1">
      <alignment vertical="top"/>
    </xf>
    <xf numFmtId="182" fontId="14" fillId="0" borderId="20" xfId="42" applyNumberFormat="1" applyFont="1" applyBorder="1" applyAlignment="1">
      <alignment horizontal="right" vertical="top"/>
    </xf>
    <xf numFmtId="182" fontId="14" fillId="0" borderId="20" xfId="42" applyNumberFormat="1" applyFont="1" applyFill="1" applyBorder="1" applyAlignment="1">
      <alignment horizontal="right" vertical="top"/>
    </xf>
    <xf numFmtId="0" fontId="14" fillId="0" borderId="30" xfId="0" applyFont="1" applyBorder="1" applyAlignment="1">
      <alignment horizontal="left" vertical="top" shrinkToFit="1"/>
    </xf>
    <xf numFmtId="0" fontId="13" fillId="0" borderId="28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 shrinkToFit="1"/>
    </xf>
    <xf numFmtId="0" fontId="13" fillId="0" borderId="22" xfId="0" applyFont="1" applyBorder="1" applyAlignment="1">
      <alignment horizontal="left" vertical="top" shrinkToFit="1"/>
    </xf>
    <xf numFmtId="0" fontId="13" fillId="0" borderId="22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13" fillId="0" borderId="27" xfId="0" applyFont="1" applyBorder="1" applyAlignment="1">
      <alignment horizontal="center" vertical="top"/>
    </xf>
    <xf numFmtId="182" fontId="14" fillId="0" borderId="16" xfId="42" applyNumberFormat="1" applyFont="1" applyBorder="1" applyAlignment="1">
      <alignment vertical="top"/>
    </xf>
    <xf numFmtId="182" fontId="14" fillId="0" borderId="16" xfId="42" applyNumberFormat="1" applyFont="1" applyFill="1" applyBorder="1" applyAlignment="1">
      <alignment vertical="top"/>
    </xf>
    <xf numFmtId="0" fontId="13" fillId="0" borderId="19" xfId="0" applyFont="1" applyBorder="1" applyAlignment="1">
      <alignment horizontal="left" vertical="top" shrinkToFit="1"/>
    </xf>
    <xf numFmtId="0" fontId="13" fillId="0" borderId="17" xfId="0" applyFont="1" applyBorder="1" applyAlignment="1">
      <alignment horizontal="center" vertical="top"/>
    </xf>
    <xf numFmtId="0" fontId="14" fillId="0" borderId="25" xfId="0" applyFont="1" applyBorder="1" applyAlignment="1">
      <alignment horizontal="left" vertical="top" shrinkToFit="1"/>
    </xf>
    <xf numFmtId="0" fontId="14" fillId="0" borderId="25" xfId="0" applyFont="1" applyBorder="1" applyAlignment="1">
      <alignment vertical="top"/>
    </xf>
    <xf numFmtId="0" fontId="13" fillId="0" borderId="25" xfId="0" applyFont="1" applyBorder="1" applyAlignment="1">
      <alignment horizontal="center" vertical="top"/>
    </xf>
    <xf numFmtId="182" fontId="13" fillId="0" borderId="27" xfId="42" applyNumberFormat="1" applyFont="1" applyFill="1" applyBorder="1" applyAlignment="1">
      <alignment vertical="top"/>
    </xf>
    <xf numFmtId="0" fontId="14" fillId="0" borderId="33" xfId="0" applyFont="1" applyBorder="1" applyAlignment="1">
      <alignment horizontal="left" vertical="top" shrinkToFit="1"/>
    </xf>
    <xf numFmtId="0" fontId="14" fillId="0" borderId="31" xfId="0" applyFont="1" applyBorder="1" applyAlignment="1">
      <alignment horizontal="left" vertical="top" shrinkToFit="1"/>
    </xf>
    <xf numFmtId="0" fontId="14" fillId="0" borderId="31" xfId="0" applyFont="1" applyBorder="1" applyAlignment="1">
      <alignment horizontal="left" vertical="top" wrapText="1" shrinkToFit="1"/>
    </xf>
    <xf numFmtId="0" fontId="14" fillId="0" borderId="34" xfId="0" applyFont="1" applyBorder="1" applyAlignment="1">
      <alignment horizontal="left" vertical="top" wrapText="1" shrinkToFit="1"/>
    </xf>
    <xf numFmtId="0" fontId="14" fillId="0" borderId="31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 shrinkToFit="1"/>
    </xf>
    <xf numFmtId="0" fontId="13" fillId="0" borderId="0" xfId="0" applyFont="1" applyAlignment="1">
      <alignment vertical="top"/>
    </xf>
    <xf numFmtId="0" fontId="13" fillId="0" borderId="30" xfId="0" applyFont="1" applyBorder="1" applyAlignment="1">
      <alignment horizontal="left" vertical="top" shrinkToFit="1"/>
    </xf>
    <xf numFmtId="0" fontId="14" fillId="0" borderId="30" xfId="0" applyFont="1" applyBorder="1" applyAlignment="1" quotePrefix="1">
      <alignment horizontal="left" vertical="top" shrinkToFit="1"/>
    </xf>
    <xf numFmtId="0" fontId="19" fillId="0" borderId="2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4" fillId="0" borderId="40" xfId="62" applyFont="1" applyBorder="1" applyAlignment="1">
      <alignment/>
      <protection/>
    </xf>
    <xf numFmtId="0" fontId="12" fillId="0" borderId="0" xfId="0" applyFont="1" applyFill="1" applyBorder="1" applyAlignment="1">
      <alignment horizontal="left"/>
    </xf>
    <xf numFmtId="179" fontId="12" fillId="0" borderId="27" xfId="42" applyNumberFormat="1" applyFont="1" applyFill="1" applyBorder="1" applyAlignment="1">
      <alignment horizontal="center" shrinkToFit="1"/>
    </xf>
    <xf numFmtId="0" fontId="13" fillId="32" borderId="27" xfId="62" applyFont="1" applyFill="1" applyBorder="1" applyAlignment="1">
      <alignment horizontal="center"/>
      <protection/>
    </xf>
    <xf numFmtId="0" fontId="13" fillId="0" borderId="11" xfId="62" applyFont="1" applyBorder="1" applyAlignment="1">
      <alignment horizontal="center"/>
      <protection/>
    </xf>
    <xf numFmtId="0" fontId="13" fillId="0" borderId="17" xfId="62" applyFont="1" applyBorder="1" applyAlignment="1">
      <alignment horizontal="center"/>
      <protection/>
    </xf>
    <xf numFmtId="0" fontId="13" fillId="0" borderId="20" xfId="62" applyFont="1" applyBorder="1" applyAlignment="1">
      <alignment horizontal="center"/>
      <protection/>
    </xf>
    <xf numFmtId="0" fontId="13" fillId="0" borderId="28" xfId="62" applyFont="1" applyBorder="1" applyAlignment="1">
      <alignment horizontal="center"/>
      <protection/>
    </xf>
    <xf numFmtId="0" fontId="13" fillId="0" borderId="33" xfId="62" applyFont="1" applyBorder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12" fillId="0" borderId="27" xfId="0" applyNumberFormat="1" applyFont="1" applyFill="1" applyBorder="1" applyAlignment="1">
      <alignment horizontal="center" vertical="center"/>
    </xf>
    <xf numFmtId="182" fontId="12" fillId="0" borderId="24" xfId="42" applyNumberFormat="1" applyFont="1" applyFill="1" applyBorder="1" applyAlignment="1">
      <alignment horizontal="center" vertical="center"/>
    </xf>
    <xf numFmtId="182" fontId="12" fillId="0" borderId="26" xfId="42" applyNumberFormat="1" applyFont="1" applyFill="1" applyBorder="1" applyAlignment="1">
      <alignment horizontal="center" vertical="center"/>
    </xf>
    <xf numFmtId="182" fontId="12" fillId="0" borderId="27" xfId="42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82" fontId="12" fillId="0" borderId="28" xfId="42" applyNumberFormat="1" applyFont="1" applyFill="1" applyBorder="1" applyAlignment="1">
      <alignment horizontal="center" vertical="center"/>
    </xf>
    <xf numFmtId="182" fontId="12" fillId="0" borderId="23" xfId="42" applyNumberFormat="1" applyFont="1" applyFill="1" applyBorder="1" applyAlignment="1">
      <alignment horizontal="center" vertical="center"/>
    </xf>
    <xf numFmtId="182" fontId="12" fillId="0" borderId="17" xfId="42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49" fontId="11" fillId="0" borderId="23" xfId="0" applyNumberFormat="1" applyFont="1" applyFill="1" applyBorder="1" applyAlignment="1">
      <alignment horizontal="left" vertical="center"/>
    </xf>
    <xf numFmtId="182" fontId="11" fillId="0" borderId="24" xfId="42" applyNumberFormat="1" applyFont="1" applyFill="1" applyBorder="1" applyAlignment="1">
      <alignment horizontal="left" vertical="center"/>
    </xf>
    <xf numFmtId="182" fontId="11" fillId="0" borderId="26" xfId="42" applyNumberFormat="1" applyFont="1" applyFill="1" applyBorder="1" applyAlignment="1">
      <alignment horizontal="left" vertical="center"/>
    </xf>
    <xf numFmtId="182" fontId="11" fillId="0" borderId="27" xfId="42" applyNumberFormat="1" applyFont="1" applyFill="1" applyBorder="1" applyAlignment="1">
      <alignment horizontal="center" vertical="center"/>
    </xf>
    <xf numFmtId="182" fontId="11" fillId="0" borderId="33" xfId="42" applyNumberFormat="1" applyFont="1" applyFill="1" applyBorder="1" applyAlignment="1">
      <alignment horizontal="left" vertical="center"/>
    </xf>
    <xf numFmtId="182" fontId="11" fillId="0" borderId="36" xfId="42" applyNumberFormat="1" applyFont="1" applyFill="1" applyBorder="1" applyAlignment="1">
      <alignment horizontal="left" vertical="center"/>
    </xf>
    <xf numFmtId="182" fontId="11" fillId="0" borderId="20" xfId="42" applyNumberFormat="1" applyFont="1" applyFill="1" applyBorder="1" applyAlignment="1">
      <alignment horizontal="center" vertical="center"/>
    </xf>
    <xf numFmtId="182" fontId="11" fillId="0" borderId="30" xfId="42" applyNumberFormat="1" applyFont="1" applyFill="1" applyBorder="1" applyAlignment="1">
      <alignment horizontal="left" vertical="center"/>
    </xf>
    <xf numFmtId="182" fontId="11" fillId="0" borderId="34" xfId="42" applyNumberFormat="1" applyFont="1" applyFill="1" applyBorder="1" applyAlignment="1">
      <alignment horizontal="left" vertical="center"/>
    </xf>
    <xf numFmtId="182" fontId="11" fillId="0" borderId="18" xfId="42" applyNumberFormat="1" applyFont="1" applyFill="1" applyBorder="1" applyAlignment="1">
      <alignment horizontal="center" vertical="center"/>
    </xf>
    <xf numFmtId="182" fontId="11" fillId="0" borderId="38" xfId="42" applyNumberFormat="1" applyFont="1" applyFill="1" applyBorder="1" applyAlignment="1">
      <alignment horizontal="left" vertical="center"/>
    </xf>
    <xf numFmtId="182" fontId="11" fillId="0" borderId="41" xfId="42" applyNumberFormat="1" applyFont="1" applyFill="1" applyBorder="1" applyAlignment="1">
      <alignment horizontal="left" vertical="center"/>
    </xf>
    <xf numFmtId="182" fontId="11" fillId="0" borderId="32" xfId="42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182" fontId="11" fillId="0" borderId="13" xfId="42" applyNumberFormat="1" applyFont="1" applyFill="1" applyBorder="1" applyAlignment="1">
      <alignment horizontal="left" vertical="center"/>
    </xf>
    <xf numFmtId="182" fontId="11" fillId="0" borderId="14" xfId="42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/>
    </xf>
    <xf numFmtId="182" fontId="11" fillId="0" borderId="35" xfId="42" applyNumberFormat="1" applyFont="1" applyFill="1" applyBorder="1" applyAlignment="1">
      <alignment horizontal="left" vertical="center"/>
    </xf>
    <xf numFmtId="182" fontId="11" fillId="0" borderId="37" xfId="42" applyNumberFormat="1" applyFont="1" applyFill="1" applyBorder="1" applyAlignment="1">
      <alignment horizontal="left" vertical="center"/>
    </xf>
    <xf numFmtId="182" fontId="11" fillId="0" borderId="19" xfId="42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182" fontId="11" fillId="0" borderId="15" xfId="42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left" vertical="center"/>
    </xf>
    <xf numFmtId="182" fontId="12" fillId="0" borderId="11" xfId="42" applyNumberFormat="1" applyFont="1" applyFill="1" applyBorder="1" applyAlignment="1">
      <alignment horizontal="center" vertical="center"/>
    </xf>
    <xf numFmtId="182" fontId="11" fillId="0" borderId="28" xfId="42" applyNumberFormat="1" applyFont="1" applyFill="1" applyBorder="1" applyAlignment="1">
      <alignment horizontal="left" vertical="center"/>
    </xf>
    <xf numFmtId="182" fontId="11" fillId="0" borderId="17" xfId="42" applyNumberFormat="1" applyFont="1" applyFill="1" applyBorder="1" applyAlignment="1">
      <alignment horizontal="center" vertical="center"/>
    </xf>
    <xf numFmtId="182" fontId="11" fillId="0" borderId="39" xfId="42" applyNumberFormat="1" applyFont="1" applyFill="1" applyBorder="1" applyAlignment="1">
      <alignment horizontal="left" vertical="center"/>
    </xf>
    <xf numFmtId="182" fontId="11" fillId="0" borderId="42" xfId="42" applyNumberFormat="1" applyFont="1" applyFill="1" applyBorder="1" applyAlignment="1">
      <alignment horizontal="left" vertical="center"/>
    </xf>
    <xf numFmtId="182" fontId="11" fillId="0" borderId="16" xfId="42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left" vertical="center"/>
    </xf>
    <xf numFmtId="182" fontId="11" fillId="0" borderId="23" xfId="42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182" fontId="12" fillId="0" borderId="24" xfId="42" applyNumberFormat="1" applyFont="1" applyFill="1" applyBorder="1" applyAlignment="1">
      <alignment horizontal="left" vertical="center"/>
    </xf>
    <xf numFmtId="182" fontId="12" fillId="0" borderId="26" xfId="42" applyNumberFormat="1" applyFont="1" applyFill="1" applyBorder="1" applyAlignment="1">
      <alignment horizontal="left" vertical="center"/>
    </xf>
    <xf numFmtId="49" fontId="18" fillId="0" borderId="17" xfId="0" applyNumberFormat="1" applyFont="1" applyFill="1" applyBorder="1" applyAlignment="1">
      <alignment horizontal="left" vertical="center"/>
    </xf>
    <xf numFmtId="182" fontId="12" fillId="0" borderId="27" xfId="42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left" vertical="center"/>
    </xf>
    <xf numFmtId="49" fontId="20" fillId="0" borderId="14" xfId="42" applyNumberFormat="1" applyFont="1" applyFill="1" applyBorder="1" applyAlignment="1">
      <alignment horizontal="center" vertical="center"/>
    </xf>
    <xf numFmtId="182" fontId="20" fillId="0" borderId="13" xfId="42" applyNumberFormat="1" applyFont="1" applyFill="1" applyBorder="1" applyAlignment="1">
      <alignment horizontal="center" vertical="center"/>
    </xf>
    <xf numFmtId="182" fontId="20" fillId="0" borderId="15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 shrinkToFit="1"/>
    </xf>
    <xf numFmtId="182" fontId="20" fillId="0" borderId="17" xfId="42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82" fontId="12" fillId="0" borderId="14" xfId="42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0" xfId="62" applyFont="1" applyBorder="1" applyAlignment="1">
      <alignment/>
      <protection/>
    </xf>
    <xf numFmtId="182" fontId="12" fillId="0" borderId="27" xfId="0" applyNumberFormat="1" applyFont="1" applyFill="1" applyBorder="1" applyAlignment="1">
      <alignment/>
    </xf>
    <xf numFmtId="0" fontId="13" fillId="0" borderId="27" xfId="62" applyFont="1" applyFill="1" applyBorder="1" applyAlignment="1">
      <alignment horizontal="center"/>
      <protection/>
    </xf>
    <xf numFmtId="182" fontId="20" fillId="0" borderId="14" xfId="42" applyNumberFormat="1" applyFont="1" applyFill="1" applyBorder="1" applyAlignment="1">
      <alignment horizontal="center" vertical="center" shrinkToFit="1"/>
    </xf>
    <xf numFmtId="0" fontId="14" fillId="0" borderId="31" xfId="0" applyFont="1" applyBorder="1" applyAlignment="1">
      <alignment vertical="top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left" wrapText="1"/>
    </xf>
    <xf numFmtId="182" fontId="14" fillId="0" borderId="27" xfId="42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182" fontId="14" fillId="0" borderId="17" xfId="42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17" xfId="0" applyFont="1" applyFill="1" applyBorder="1" applyAlignment="1">
      <alignment shrinkToFit="1"/>
    </xf>
    <xf numFmtId="0" fontId="14" fillId="0" borderId="17" xfId="0" applyFont="1" applyFill="1" applyBorder="1" applyAlignment="1" quotePrefix="1">
      <alignment horizontal="center" wrapText="1"/>
    </xf>
    <xf numFmtId="0" fontId="13" fillId="0" borderId="17" xfId="0" applyFont="1" applyFill="1" applyBorder="1" applyAlignment="1" quotePrefix="1">
      <alignment horizontal="center" wrapText="1"/>
    </xf>
    <xf numFmtId="0" fontId="24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24" fillId="0" borderId="32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24" fillId="0" borderId="16" xfId="0" applyFont="1" applyFill="1" applyBorder="1" applyAlignment="1">
      <alignment wrapText="1"/>
    </xf>
    <xf numFmtId="0" fontId="14" fillId="0" borderId="16" xfId="0" applyFont="1" applyFill="1" applyBorder="1" applyAlignment="1" quotePrefix="1">
      <alignment horizontal="left" wrapText="1"/>
    </xf>
    <xf numFmtId="0" fontId="14" fillId="0" borderId="17" xfId="0" applyFont="1" applyFill="1" applyBorder="1" applyAlignment="1" quotePrefix="1">
      <alignment horizontal="left" wrapText="1"/>
    </xf>
    <xf numFmtId="0" fontId="14" fillId="0" borderId="17" xfId="0" applyFont="1" applyFill="1" applyBorder="1" applyAlignment="1" quotePrefix="1">
      <alignment horizontal="left"/>
    </xf>
    <xf numFmtId="0" fontId="14" fillId="0" borderId="32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14" fillId="0" borderId="17" xfId="0" applyFont="1" applyFill="1" applyBorder="1" applyAlignment="1" quotePrefix="1">
      <alignment horizontal="left" shrinkToFit="1"/>
    </xf>
    <xf numFmtId="0" fontId="24" fillId="0" borderId="20" xfId="0" applyFont="1" applyFill="1" applyBorder="1" applyAlignment="1">
      <alignment/>
    </xf>
    <xf numFmtId="0" fontId="14" fillId="0" borderId="18" xfId="0" applyFont="1" applyFill="1" applyBorder="1" applyAlignment="1">
      <alignment vertical="top" shrinkToFit="1"/>
    </xf>
    <xf numFmtId="0" fontId="14" fillId="0" borderId="18" xfId="0" applyFont="1" applyFill="1" applyBorder="1" applyAlignment="1">
      <alignment vertical="top" wrapText="1" shrinkToFit="1"/>
    </xf>
    <xf numFmtId="0" fontId="13" fillId="0" borderId="28" xfId="0" applyFont="1" applyFill="1" applyBorder="1" applyAlignment="1">
      <alignment horizontal="center" wrapText="1"/>
    </xf>
    <xf numFmtId="0" fontId="24" fillId="0" borderId="43" xfId="0" applyFont="1" applyFill="1" applyBorder="1" applyAlignment="1">
      <alignment/>
    </xf>
    <xf numFmtId="0" fontId="14" fillId="0" borderId="28" xfId="0" applyFont="1" applyFill="1" applyBorder="1" applyAlignment="1">
      <alignment wrapText="1"/>
    </xf>
    <xf numFmtId="0" fontId="14" fillId="0" borderId="4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24" fillId="0" borderId="44" xfId="0" applyFont="1" applyFill="1" applyBorder="1" applyAlignment="1">
      <alignment/>
    </xf>
    <xf numFmtId="0" fontId="14" fillId="0" borderId="20" xfId="0" applyFont="1" applyFill="1" applyBorder="1" applyAlignment="1">
      <alignment shrinkToFit="1"/>
    </xf>
    <xf numFmtId="0" fontId="14" fillId="0" borderId="19" xfId="0" applyFont="1" applyFill="1" applyBorder="1" applyAlignment="1">
      <alignment horizontal="left" shrinkToFit="1"/>
    </xf>
    <xf numFmtId="0" fontId="14" fillId="0" borderId="21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left"/>
    </xf>
    <xf numFmtId="0" fontId="14" fillId="0" borderId="22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82" fontId="13" fillId="0" borderId="11" xfId="42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82" fontId="13" fillId="0" borderId="15" xfId="42" applyNumberFormat="1" applyFont="1" applyFill="1" applyBorder="1" applyAlignment="1">
      <alignment horizontal="center"/>
    </xf>
    <xf numFmtId="182" fontId="13" fillId="0" borderId="14" xfId="42" applyNumberFormat="1" applyFont="1" applyFill="1" applyBorder="1" applyAlignment="1">
      <alignment horizontal="center"/>
    </xf>
    <xf numFmtId="182" fontId="14" fillId="0" borderId="14" xfId="42" applyNumberFormat="1" applyFont="1" applyFill="1" applyBorder="1" applyAlignment="1">
      <alignment/>
    </xf>
    <xf numFmtId="182" fontId="14" fillId="0" borderId="27" xfId="42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4" fillId="0" borderId="32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182" fontId="14" fillId="0" borderId="11" xfId="42" applyNumberFormat="1" applyFont="1" applyFill="1" applyBorder="1" applyAlignment="1">
      <alignment/>
    </xf>
    <xf numFmtId="182" fontId="14" fillId="0" borderId="17" xfId="42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top" wrapText="1"/>
    </xf>
    <xf numFmtId="0" fontId="24" fillId="0" borderId="32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 quotePrefix="1">
      <alignment horizontal="center" vertical="top" wrapText="1"/>
    </xf>
    <xf numFmtId="0" fontId="14" fillId="0" borderId="32" xfId="0" applyFont="1" applyFill="1" applyBorder="1" applyAlignment="1">
      <alignment vertical="top" shrinkToFit="1"/>
    </xf>
    <xf numFmtId="0" fontId="24" fillId="0" borderId="18" xfId="0" applyFont="1" applyFill="1" applyBorder="1" applyAlignment="1">
      <alignment vertical="top" wrapText="1"/>
    </xf>
    <xf numFmtId="0" fontId="14" fillId="0" borderId="32" xfId="0" applyFont="1" applyFill="1" applyBorder="1" applyAlignment="1">
      <alignment vertical="top"/>
    </xf>
    <xf numFmtId="0" fontId="24" fillId="0" borderId="32" xfId="0" applyFont="1" applyFill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182" fontId="14" fillId="0" borderId="11" xfId="42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 vertical="top"/>
    </xf>
    <xf numFmtId="0" fontId="14" fillId="0" borderId="14" xfId="0" applyFont="1" applyFill="1" applyBorder="1" applyAlignment="1" quotePrefix="1">
      <alignment horizontal="center" vertical="top" wrapText="1"/>
    </xf>
    <xf numFmtId="0" fontId="14" fillId="0" borderId="32" xfId="0" applyFont="1" applyFill="1" applyBorder="1" applyAlignment="1">
      <alignment horizontal="left" vertical="top"/>
    </xf>
    <xf numFmtId="0" fontId="24" fillId="0" borderId="20" xfId="0" applyFont="1" applyFill="1" applyBorder="1" applyAlignment="1">
      <alignment vertical="top"/>
    </xf>
    <xf numFmtId="0" fontId="14" fillId="0" borderId="27" xfId="0" applyFont="1" applyFill="1" applyBorder="1" applyAlignment="1">
      <alignment vertical="top"/>
    </xf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left" vertical="top"/>
    </xf>
    <xf numFmtId="0" fontId="14" fillId="0" borderId="16" xfId="0" applyFont="1" applyFill="1" applyBorder="1" applyAlignment="1" quotePrefix="1">
      <alignment vertical="top"/>
    </xf>
    <xf numFmtId="0" fontId="14" fillId="0" borderId="18" xfId="0" applyFont="1" applyFill="1" applyBorder="1" applyAlignment="1" quotePrefix="1">
      <alignment vertical="top"/>
    </xf>
    <xf numFmtId="0" fontId="24" fillId="0" borderId="17" xfId="0" applyFont="1" applyFill="1" applyBorder="1" applyAlignment="1">
      <alignment vertical="top"/>
    </xf>
    <xf numFmtId="0" fontId="24" fillId="0" borderId="16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 shrinkToFit="1"/>
    </xf>
    <xf numFmtId="0" fontId="14" fillId="0" borderId="20" xfId="0" applyFont="1" applyFill="1" applyBorder="1" applyAlignment="1">
      <alignment horizontal="left" vertical="top"/>
    </xf>
    <xf numFmtId="0" fontId="24" fillId="0" borderId="32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left" vertical="top" shrinkToFit="1"/>
    </xf>
    <xf numFmtId="0" fontId="14" fillId="0" borderId="27" xfId="0" applyFont="1" applyFill="1" applyBorder="1" applyAlignment="1">
      <alignment horizontal="left" vertical="top" shrinkToFit="1"/>
    </xf>
    <xf numFmtId="0" fontId="14" fillId="0" borderId="27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/>
    </xf>
    <xf numFmtId="0" fontId="14" fillId="0" borderId="26" xfId="0" applyFont="1" applyFill="1" applyBorder="1" applyAlignment="1">
      <alignment vertical="top" wrapText="1"/>
    </xf>
    <xf numFmtId="182" fontId="14" fillId="0" borderId="14" xfId="42" applyNumberFormat="1" applyFont="1" applyFill="1" applyBorder="1" applyAlignment="1">
      <alignment horizontal="right" vertical="top"/>
    </xf>
    <xf numFmtId="182" fontId="14" fillId="0" borderId="32" xfId="42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3" fontId="15" fillId="0" borderId="0" xfId="0" applyNumberFormat="1" applyFont="1" applyAlignment="1">
      <alignment/>
    </xf>
    <xf numFmtId="0" fontId="14" fillId="0" borderId="28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top" wrapText="1"/>
    </xf>
    <xf numFmtId="0" fontId="13" fillId="0" borderId="2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top"/>
    </xf>
    <xf numFmtId="0" fontId="14" fillId="0" borderId="34" xfId="0" applyFont="1" applyFill="1" applyBorder="1" applyAlignment="1">
      <alignment/>
    </xf>
    <xf numFmtId="0" fontId="14" fillId="0" borderId="11" xfId="0" applyFont="1" applyFill="1" applyBorder="1" applyAlignment="1">
      <alignment horizontal="left" vertical="top"/>
    </xf>
    <xf numFmtId="0" fontId="15" fillId="0" borderId="28" xfId="0" applyFont="1" applyFill="1" applyBorder="1" applyAlignment="1">
      <alignment horizontal="center" vertical="top"/>
    </xf>
    <xf numFmtId="0" fontId="15" fillId="0" borderId="17" xfId="0" applyFont="1" applyFill="1" applyBorder="1" applyAlignment="1" quotePrefix="1">
      <alignment horizontal="left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/>
    </xf>
    <xf numFmtId="0" fontId="24" fillId="0" borderId="19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vertical="top" shrinkToFit="1"/>
    </xf>
    <xf numFmtId="0" fontId="13" fillId="0" borderId="27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182" fontId="14" fillId="0" borderId="0" xfId="0" applyNumberFormat="1" applyFont="1" applyFill="1" applyBorder="1" applyAlignment="1">
      <alignment horizontal="left"/>
    </xf>
    <xf numFmtId="3" fontId="14" fillId="0" borderId="18" xfId="42" applyNumberFormat="1" applyFont="1" applyFill="1" applyBorder="1" applyAlignment="1">
      <alignment/>
    </xf>
    <xf numFmtId="3" fontId="14" fillId="0" borderId="19" xfId="42" applyNumberFormat="1" applyFont="1" applyFill="1" applyBorder="1" applyAlignment="1">
      <alignment/>
    </xf>
    <xf numFmtId="182" fontId="14" fillId="0" borderId="11" xfId="42" applyNumberFormat="1" applyFont="1" applyBorder="1" applyAlignment="1">
      <alignment/>
    </xf>
    <xf numFmtId="3" fontId="14" fillId="0" borderId="27" xfId="42" applyNumberFormat="1" applyFont="1" applyFill="1" applyBorder="1" applyAlignment="1">
      <alignment/>
    </xf>
    <xf numFmtId="3" fontId="14" fillId="0" borderId="17" xfId="42" applyNumberFormat="1" applyFont="1" applyFill="1" applyBorder="1" applyAlignment="1">
      <alignment/>
    </xf>
    <xf numFmtId="3" fontId="14" fillId="0" borderId="16" xfId="42" applyNumberFormat="1" applyFont="1" applyFill="1" applyBorder="1" applyAlignment="1">
      <alignment/>
    </xf>
    <xf numFmtId="3" fontId="14" fillId="0" borderId="32" xfId="42" applyNumberFormat="1" applyFont="1" applyFill="1" applyBorder="1" applyAlignment="1">
      <alignment/>
    </xf>
    <xf numFmtId="3" fontId="14" fillId="0" borderId="20" xfId="42" applyNumberFormat="1" applyFont="1" applyFill="1" applyBorder="1" applyAlignment="1">
      <alignment/>
    </xf>
    <xf numFmtId="182" fontId="14" fillId="0" borderId="27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1" fontId="13" fillId="0" borderId="11" xfId="42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3" fontId="13" fillId="0" borderId="15" xfId="42" applyNumberFormat="1" applyFont="1" applyBorder="1" applyAlignment="1">
      <alignment horizontal="center"/>
    </xf>
    <xf numFmtId="3" fontId="13" fillId="0" borderId="14" xfId="42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 vertical="top" wrapText="1"/>
    </xf>
    <xf numFmtId="0" fontId="13" fillId="0" borderId="27" xfId="0" applyFont="1" applyFill="1" applyBorder="1" applyAlignment="1">
      <alignment horizontal="left"/>
    </xf>
    <xf numFmtId="3" fontId="14" fillId="0" borderId="26" xfId="42" applyNumberFormat="1" applyFont="1" applyBorder="1" applyAlignment="1">
      <alignment horizontal="right"/>
    </xf>
    <xf numFmtId="3" fontId="14" fillId="0" borderId="23" xfId="42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3" fontId="14" fillId="0" borderId="27" xfId="0" applyNumberFormat="1" applyFont="1" applyBorder="1" applyAlignment="1">
      <alignment/>
    </xf>
    <xf numFmtId="182" fontId="14" fillId="0" borderId="2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7" xfId="0" applyFont="1" applyBorder="1" applyAlignment="1" quotePrefix="1">
      <alignment horizontal="center" vertical="top" wrapText="1"/>
    </xf>
    <xf numFmtId="3" fontId="14" fillId="0" borderId="26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14" fillId="0" borderId="0" xfId="0" applyFont="1" applyFill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22" xfId="0" applyFont="1" applyBorder="1" applyAlignment="1">
      <alignment horizontal="left"/>
    </xf>
    <xf numFmtId="3" fontId="14" fillId="0" borderId="14" xfId="0" applyNumberFormat="1" applyFont="1" applyBorder="1" applyAlignment="1">
      <alignment horizontal="right"/>
    </xf>
    <xf numFmtId="0" fontId="14" fillId="0" borderId="14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/>
    </xf>
    <xf numFmtId="0" fontId="14" fillId="0" borderId="0" xfId="0" applyFont="1" applyFill="1" applyAlignment="1">
      <alignment wrapText="1"/>
    </xf>
    <xf numFmtId="182" fontId="14" fillId="0" borderId="0" xfId="0" applyNumberFormat="1" applyFont="1" applyFill="1" applyBorder="1" applyAlignment="1">
      <alignment/>
    </xf>
    <xf numFmtId="1" fontId="13" fillId="0" borderId="11" xfId="42" applyNumberFormat="1" applyFont="1" applyFill="1" applyBorder="1" applyAlignment="1">
      <alignment horizontal="center" wrapText="1"/>
    </xf>
    <xf numFmtId="3" fontId="13" fillId="0" borderId="15" xfId="42" applyNumberFormat="1" applyFont="1" applyFill="1" applyBorder="1" applyAlignment="1">
      <alignment horizontal="center"/>
    </xf>
    <xf numFmtId="1" fontId="13" fillId="0" borderId="14" xfId="42" applyNumberFormat="1" applyFont="1" applyFill="1" applyBorder="1" applyAlignment="1">
      <alignment horizontal="center" wrapText="1"/>
    </xf>
    <xf numFmtId="3" fontId="14" fillId="0" borderId="23" xfId="42" applyNumberFormat="1" applyFont="1" applyFill="1" applyBorder="1" applyAlignment="1">
      <alignment horizontal="center"/>
    </xf>
    <xf numFmtId="1" fontId="14" fillId="0" borderId="17" xfId="42" applyNumberFormat="1" applyFont="1" applyFill="1" applyBorder="1" applyAlignment="1">
      <alignment horizontal="center" wrapText="1"/>
    </xf>
    <xf numFmtId="182" fontId="14" fillId="0" borderId="27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82" fontId="14" fillId="0" borderId="16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3" fontId="13" fillId="0" borderId="27" xfId="42" applyNumberFormat="1" applyFont="1" applyBorder="1" applyAlignment="1">
      <alignment horizontal="center"/>
    </xf>
    <xf numFmtId="1" fontId="13" fillId="0" borderId="14" xfId="42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 quotePrefix="1">
      <alignment horizontal="left" vertical="top"/>
    </xf>
    <xf numFmtId="0" fontId="14" fillId="0" borderId="14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/>
    </xf>
    <xf numFmtId="0" fontId="14" fillId="0" borderId="27" xfId="0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182" fontId="14" fillId="0" borderId="17" xfId="0" applyNumberFormat="1" applyFont="1" applyBorder="1" applyAlignment="1">
      <alignment/>
    </xf>
    <xf numFmtId="182" fontId="14" fillId="0" borderId="20" xfId="0" applyNumberFormat="1" applyFont="1" applyFill="1" applyBorder="1" applyAlignment="1">
      <alignment/>
    </xf>
    <xf numFmtId="0" fontId="14" fillId="0" borderId="28" xfId="0" applyFont="1" applyBorder="1" applyAlignment="1" quotePrefix="1">
      <alignment horizontal="left" vertical="top"/>
    </xf>
    <xf numFmtId="0" fontId="13" fillId="0" borderId="23" xfId="0" applyFont="1" applyBorder="1" applyAlignment="1">
      <alignment horizontal="center" vertical="top"/>
    </xf>
    <xf numFmtId="0" fontId="14" fillId="0" borderId="23" xfId="0" applyFont="1" applyBorder="1" applyAlignment="1">
      <alignment/>
    </xf>
    <xf numFmtId="0" fontId="14" fillId="0" borderId="0" xfId="0" applyFont="1" applyBorder="1" applyAlignment="1">
      <alignment/>
    </xf>
    <xf numFmtId="182" fontId="14" fillId="0" borderId="11" xfId="0" applyNumberFormat="1" applyFont="1" applyBorder="1" applyAlignment="1">
      <alignment/>
    </xf>
    <xf numFmtId="0" fontId="14" fillId="0" borderId="14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182" fontId="14" fillId="0" borderId="0" xfId="0" applyNumberFormat="1" applyFont="1" applyBorder="1" applyAlignment="1">
      <alignment/>
    </xf>
    <xf numFmtId="1" fontId="13" fillId="0" borderId="15" xfId="42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top" shrinkToFit="1"/>
    </xf>
    <xf numFmtId="0" fontId="14" fillId="0" borderId="11" xfId="0" applyFont="1" applyBorder="1" applyAlignment="1">
      <alignment vertical="top" wrapText="1"/>
    </xf>
    <xf numFmtId="1" fontId="14" fillId="0" borderId="27" xfId="42" applyNumberFormat="1" applyFont="1" applyFill="1" applyBorder="1" applyAlignment="1">
      <alignment/>
    </xf>
    <xf numFmtId="0" fontId="14" fillId="0" borderId="28" xfId="0" applyFont="1" applyBorder="1" applyAlignment="1" quotePrefix="1">
      <alignment vertical="top" wrapText="1"/>
    </xf>
    <xf numFmtId="0" fontId="14" fillId="0" borderId="0" xfId="0" applyFont="1" applyBorder="1" applyAlignment="1" quotePrefix="1">
      <alignment vertical="top" wrapText="1"/>
    </xf>
    <xf numFmtId="0" fontId="14" fillId="0" borderId="16" xfId="0" applyFont="1" applyBorder="1" applyAlignment="1" quotePrefix="1">
      <alignment vertical="top" wrapText="1"/>
    </xf>
    <xf numFmtId="1" fontId="14" fillId="0" borderId="17" xfId="42" applyNumberFormat="1" applyFont="1" applyFill="1" applyBorder="1" applyAlignment="1">
      <alignment/>
    </xf>
    <xf numFmtId="0" fontId="14" fillId="0" borderId="17" xfId="0" applyFont="1" applyFill="1" applyBorder="1" applyAlignment="1" quotePrefix="1">
      <alignment horizontal="left" vertical="top" wrapText="1"/>
    </xf>
    <xf numFmtId="0" fontId="14" fillId="0" borderId="14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3" fontId="14" fillId="0" borderId="0" xfId="42" applyNumberFormat="1" applyFont="1" applyFill="1" applyAlignment="1">
      <alignment/>
    </xf>
    <xf numFmtId="1" fontId="14" fillId="0" borderId="0" xfId="42" applyNumberFormat="1" applyFont="1" applyFill="1" applyAlignment="1">
      <alignment/>
    </xf>
    <xf numFmtId="1" fontId="14" fillId="0" borderId="0" xfId="42" applyNumberFormat="1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Border="1" applyAlignment="1" quotePrefix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 quotePrefix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3" fillId="0" borderId="27" xfId="0" applyFont="1" applyFill="1" applyBorder="1" applyAlignment="1">
      <alignment horizontal="center"/>
    </xf>
    <xf numFmtId="3" fontId="13" fillId="0" borderId="27" xfId="42" applyNumberFormat="1" applyFont="1" applyFill="1" applyBorder="1" applyAlignment="1">
      <alignment horizontal="center"/>
    </xf>
    <xf numFmtId="3" fontId="14" fillId="0" borderId="16" xfId="42" applyNumberFormat="1" applyFont="1" applyFill="1" applyBorder="1" applyAlignment="1">
      <alignment horizontal="right"/>
    </xf>
    <xf numFmtId="3" fontId="14" fillId="0" borderId="27" xfId="0" applyNumberFormat="1" applyFont="1" applyFill="1" applyBorder="1" applyAlignment="1">
      <alignment horizontal="right"/>
    </xf>
    <xf numFmtId="3" fontId="14" fillId="0" borderId="27" xfId="42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0" fontId="14" fillId="0" borderId="28" xfId="0" applyFont="1" applyFill="1" applyBorder="1" applyAlignment="1">
      <alignment vertical="top" shrinkToFit="1"/>
    </xf>
    <xf numFmtId="0" fontId="24" fillId="0" borderId="2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3" fontId="14" fillId="0" borderId="20" xfId="42" applyNumberFormat="1" applyFont="1" applyFill="1" applyBorder="1" applyAlignment="1">
      <alignment horizontal="right"/>
    </xf>
    <xf numFmtId="0" fontId="14" fillId="0" borderId="28" xfId="0" applyFont="1" applyBorder="1" applyAlignment="1">
      <alignment vertical="top" shrinkToFit="1"/>
    </xf>
    <xf numFmtId="0" fontId="14" fillId="0" borderId="28" xfId="0" applyFont="1" applyBorder="1" applyAlignment="1" quotePrefix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3" xfId="0" applyFont="1" applyBorder="1" applyAlignment="1" quotePrefix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17" xfId="0" applyFont="1" applyBorder="1" applyAlignment="1">
      <alignment vertical="top" shrinkToFit="1"/>
    </xf>
    <xf numFmtId="0" fontId="14" fillId="0" borderId="17" xfId="0" applyFont="1" applyBorder="1" applyAlignment="1">
      <alignment horizontal="left" vertical="top" shrinkToFit="1"/>
    </xf>
    <xf numFmtId="0" fontId="14" fillId="0" borderId="16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center" vertical="top" shrinkToFit="1"/>
    </xf>
    <xf numFmtId="0" fontId="14" fillId="0" borderId="28" xfId="0" applyFont="1" applyBorder="1" applyAlignment="1">
      <alignment horizontal="center" vertical="top" shrinkToFit="1"/>
    </xf>
    <xf numFmtId="0" fontId="24" fillId="0" borderId="18" xfId="0" applyFont="1" applyFill="1" applyBorder="1" applyAlignment="1">
      <alignment/>
    </xf>
    <xf numFmtId="0" fontId="24" fillId="0" borderId="16" xfId="0" applyFont="1" applyFill="1" applyBorder="1" applyAlignment="1">
      <alignment horizontal="left" vertical="top" wrapText="1"/>
    </xf>
    <xf numFmtId="0" fontId="14" fillId="0" borderId="0" xfId="0" applyFont="1" applyFill="1" applyAlignment="1" quotePrefix="1">
      <alignment horizontal="left" vertical="top" shrinkToFit="1"/>
    </xf>
    <xf numFmtId="0" fontId="14" fillId="0" borderId="0" xfId="0" applyFont="1" applyFill="1" applyAlignment="1">
      <alignment vertical="top" shrinkToFit="1"/>
    </xf>
    <xf numFmtId="0" fontId="14" fillId="0" borderId="18" xfId="0" applyFont="1" applyFill="1" applyBorder="1" applyAlignment="1" quotePrefix="1">
      <alignment vertical="top" wrapText="1"/>
    </xf>
    <xf numFmtId="0" fontId="14" fillId="0" borderId="18" xfId="0" applyFont="1" applyFill="1" applyBorder="1" applyAlignment="1">
      <alignment horizontal="center" vertical="top" shrinkToFit="1"/>
    </xf>
    <xf numFmtId="0" fontId="14" fillId="0" borderId="16" xfId="0" applyFont="1" applyFill="1" applyBorder="1" applyAlignment="1">
      <alignment horizontal="center" vertical="top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Border="1" applyAlignment="1" quotePrefix="1">
      <alignment horizontal="center" vertical="top"/>
    </xf>
    <xf numFmtId="0" fontId="13" fillId="0" borderId="18" xfId="0" applyFont="1" applyBorder="1" applyAlignment="1" quotePrefix="1">
      <alignment horizontal="center" vertical="top"/>
    </xf>
    <xf numFmtId="0" fontId="14" fillId="0" borderId="20" xfId="0" applyFont="1" applyBorder="1" applyAlignment="1" quotePrefix="1">
      <alignment horizontal="center" vertical="top"/>
    </xf>
    <xf numFmtId="0" fontId="13" fillId="0" borderId="20" xfId="0" applyFont="1" applyBorder="1" applyAlignment="1" quotePrefix="1">
      <alignment horizontal="center" vertical="top"/>
    </xf>
    <xf numFmtId="0" fontId="14" fillId="0" borderId="19" xfId="0" applyFont="1" applyBorder="1" applyAlignment="1" quotePrefix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20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4" fillId="0" borderId="18" xfId="0" applyFont="1" applyFill="1" applyBorder="1" applyAlignment="1">
      <alignment horizontal="center" vertical="center" wrapText="1" shrinkToFit="1"/>
    </xf>
    <xf numFmtId="0" fontId="11" fillId="0" borderId="18" xfId="42" applyNumberFormat="1" applyFont="1" applyFill="1" applyBorder="1" applyAlignment="1">
      <alignment horizontal="left" vertical="center"/>
    </xf>
    <xf numFmtId="0" fontId="11" fillId="0" borderId="20" xfId="42" applyNumberFormat="1" applyFont="1" applyFill="1" applyBorder="1" applyAlignment="1">
      <alignment horizontal="left" vertical="center"/>
    </xf>
    <xf numFmtId="0" fontId="11" fillId="0" borderId="19" xfId="42" applyNumberFormat="1" applyFont="1" applyFill="1" applyBorder="1" applyAlignment="1">
      <alignment horizontal="left" vertical="center"/>
    </xf>
    <xf numFmtId="0" fontId="11" fillId="0" borderId="27" xfId="42" applyNumberFormat="1" applyFont="1" applyFill="1" applyBorder="1" applyAlignment="1">
      <alignment horizontal="left" vertical="center" shrinkToFit="1"/>
    </xf>
    <xf numFmtId="182" fontId="14" fillId="0" borderId="14" xfId="42" applyNumberFormat="1" applyFont="1" applyFill="1" applyBorder="1" applyAlignment="1">
      <alignment horizontal="right"/>
    </xf>
    <xf numFmtId="0" fontId="14" fillId="0" borderId="32" xfId="0" applyFont="1" applyFill="1" applyBorder="1" applyAlignment="1" quotePrefix="1">
      <alignment horizontal="left" vertical="top" wrapText="1"/>
    </xf>
    <xf numFmtId="0" fontId="15" fillId="0" borderId="18" xfId="0" applyFont="1" applyFill="1" applyBorder="1" applyAlignment="1">
      <alignment/>
    </xf>
    <xf numFmtId="0" fontId="14" fillId="0" borderId="19" xfId="0" applyFont="1" applyBorder="1" applyAlignment="1" quotePrefix="1">
      <alignment horizontal="left" vertical="top" shrinkToFit="1"/>
    </xf>
    <xf numFmtId="0" fontId="13" fillId="0" borderId="35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top" shrinkToFi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shrinkToFit="1"/>
    </xf>
    <xf numFmtId="0" fontId="13" fillId="0" borderId="16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left" vertical="top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top" shrinkToFit="1"/>
    </xf>
    <xf numFmtId="0" fontId="13" fillId="0" borderId="29" xfId="0" applyFont="1" applyBorder="1" applyAlignment="1">
      <alignment horizontal="left" vertical="top" shrinkToFit="1"/>
    </xf>
    <xf numFmtId="0" fontId="15" fillId="0" borderId="18" xfId="0" applyFont="1" applyBorder="1" applyAlignment="1" quotePrefix="1">
      <alignment horizontal="left" vertical="top"/>
    </xf>
    <xf numFmtId="0" fontId="16" fillId="0" borderId="18" xfId="0" applyFont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182" fontId="15" fillId="0" borderId="18" xfId="42" applyNumberFormat="1" applyFont="1" applyBorder="1" applyAlignment="1">
      <alignment vertical="top"/>
    </xf>
    <xf numFmtId="182" fontId="15" fillId="0" borderId="18" xfId="42" applyNumberFormat="1" applyFont="1" applyFill="1" applyBorder="1" applyAlignment="1">
      <alignment vertical="top"/>
    </xf>
    <xf numFmtId="0" fontId="14" fillId="0" borderId="18" xfId="0" applyFont="1" applyFill="1" applyBorder="1" applyAlignment="1" quotePrefix="1">
      <alignment horizontal="left" vertical="top" shrinkToFit="1"/>
    </xf>
    <xf numFmtId="0" fontId="13" fillId="0" borderId="10" xfId="0" applyFont="1" applyBorder="1" applyAlignment="1">
      <alignment horizontal="center" vertical="top" shrinkToFit="1"/>
    </xf>
    <xf numFmtId="182" fontId="13" fillId="0" borderId="12" xfId="42" applyNumberFormat="1" applyFont="1" applyFill="1" applyBorder="1" applyAlignment="1">
      <alignment horizontal="center" vertical="top"/>
    </xf>
    <xf numFmtId="182" fontId="13" fillId="0" borderId="15" xfId="42" applyNumberFormat="1" applyFont="1" applyBorder="1" applyAlignment="1">
      <alignment horizontal="right" vertical="top"/>
    </xf>
    <xf numFmtId="182" fontId="13" fillId="0" borderId="15" xfId="42" applyNumberFormat="1" applyFont="1" applyFill="1" applyBorder="1" applyAlignment="1">
      <alignment horizontal="right" vertical="top"/>
    </xf>
    <xf numFmtId="182" fontId="13" fillId="0" borderId="15" xfId="42" applyNumberFormat="1" applyFont="1" applyFill="1" applyBorder="1" applyAlignment="1">
      <alignment horizontal="center" vertical="top"/>
    </xf>
    <xf numFmtId="0" fontId="13" fillId="0" borderId="27" xfId="0" applyFont="1" applyBorder="1" applyAlignment="1">
      <alignment horizontal="center" shrinkToFit="1"/>
    </xf>
    <xf numFmtId="0" fontId="14" fillId="0" borderId="18" xfId="0" applyFont="1" applyBorder="1" applyAlignment="1" quotePrefix="1">
      <alignment horizontal="center" vertical="top" shrinkToFit="1"/>
    </xf>
    <xf numFmtId="0" fontId="13" fillId="0" borderId="18" xfId="0" applyFont="1" applyBorder="1" applyAlignment="1">
      <alignment horizontal="center" vertical="top" shrinkToFit="1"/>
    </xf>
    <xf numFmtId="0" fontId="13" fillId="0" borderId="13" xfId="0" applyFont="1" applyBorder="1" applyAlignment="1">
      <alignment vertical="top"/>
    </xf>
    <xf numFmtId="0" fontId="13" fillId="0" borderId="22" xfId="0" applyFont="1" applyFill="1" applyBorder="1" applyAlignment="1">
      <alignment vertical="top"/>
    </xf>
    <xf numFmtId="0" fontId="14" fillId="0" borderId="32" xfId="0" applyFont="1" applyBorder="1" applyAlignment="1" quotePrefix="1">
      <alignment horizontal="center" vertical="top"/>
    </xf>
    <xf numFmtId="0" fontId="14" fillId="0" borderId="17" xfId="0" applyFont="1" applyBorder="1" applyAlignment="1" quotePrefix="1">
      <alignment horizontal="left" vertical="top" wrapText="1"/>
    </xf>
    <xf numFmtId="0" fontId="14" fillId="0" borderId="14" xfId="0" applyFont="1" applyBorder="1" applyAlignment="1" quotePrefix="1">
      <alignment horizontal="left" vertical="top" wrapText="1"/>
    </xf>
    <xf numFmtId="0" fontId="14" fillId="0" borderId="13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vertical="top" wrapText="1"/>
    </xf>
    <xf numFmtId="0" fontId="14" fillId="0" borderId="17" xfId="0" applyFont="1" applyBorder="1" applyAlignment="1">
      <alignment horizontal="center" vertical="top" shrinkToFit="1"/>
    </xf>
    <xf numFmtId="0" fontId="13" fillId="0" borderId="16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24" fillId="0" borderId="16" xfId="0" applyFont="1" applyFill="1" applyBorder="1" applyAlignment="1" quotePrefix="1">
      <alignment horizontal="left" vertical="top"/>
    </xf>
    <xf numFmtId="0" fontId="14" fillId="0" borderId="32" xfId="0" applyFont="1" applyFill="1" applyBorder="1" applyAlignment="1" quotePrefix="1">
      <alignment horizontal="left" vertical="top"/>
    </xf>
    <xf numFmtId="0" fontId="24" fillId="0" borderId="18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4" fillId="0" borderId="23" xfId="0" applyFont="1" applyBorder="1" applyAlignment="1">
      <alignment vertical="top"/>
    </xf>
    <xf numFmtId="0" fontId="24" fillId="0" borderId="18" xfId="0" applyFont="1" applyFill="1" applyBorder="1" applyAlignment="1" quotePrefix="1">
      <alignment vertical="top" wrapText="1"/>
    </xf>
    <xf numFmtId="0" fontId="3" fillId="0" borderId="0" xfId="44" applyNumberFormat="1" applyFont="1" applyFill="1" applyBorder="1" applyAlignment="1">
      <alignment horizontal="center"/>
    </xf>
    <xf numFmtId="0" fontId="11" fillId="0" borderId="0" xfId="44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4" xfId="44" applyNumberFormat="1" applyFont="1" applyFill="1" applyBorder="1" applyAlignment="1">
      <alignment horizontal="center"/>
    </xf>
    <xf numFmtId="182" fontId="13" fillId="0" borderId="26" xfId="44" applyNumberFormat="1" applyFont="1" applyFill="1" applyBorder="1" applyAlignment="1">
      <alignment horizontal="center"/>
    </xf>
    <xf numFmtId="182" fontId="13" fillId="0" borderId="27" xfId="44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left"/>
    </xf>
    <xf numFmtId="0" fontId="14" fillId="0" borderId="24" xfId="44" applyNumberFormat="1" applyFont="1" applyFill="1" applyBorder="1" applyAlignment="1">
      <alignment horizontal="center"/>
    </xf>
    <xf numFmtId="182" fontId="14" fillId="0" borderId="26" xfId="44" applyNumberFormat="1" applyFont="1" applyFill="1" applyBorder="1" applyAlignment="1">
      <alignment horizontal="left"/>
    </xf>
    <xf numFmtId="182" fontId="14" fillId="0" borderId="27" xfId="44" applyNumberFormat="1" applyFont="1" applyFill="1" applyBorder="1" applyAlignment="1">
      <alignment horizontal="center"/>
    </xf>
    <xf numFmtId="0" fontId="14" fillId="0" borderId="33" xfId="44" applyNumberFormat="1" applyFont="1" applyFill="1" applyBorder="1" applyAlignment="1">
      <alignment horizontal="center"/>
    </xf>
    <xf numFmtId="182" fontId="14" fillId="0" borderId="36" xfId="44" applyNumberFormat="1" applyFont="1" applyFill="1" applyBorder="1" applyAlignment="1">
      <alignment horizontal="left"/>
    </xf>
    <xf numFmtId="182" fontId="14" fillId="0" borderId="20" xfId="44" applyNumberFormat="1" applyFont="1" applyFill="1" applyBorder="1" applyAlignment="1">
      <alignment horizontal="center"/>
    </xf>
    <xf numFmtId="0" fontId="14" fillId="0" borderId="30" xfId="44" applyNumberFormat="1" applyFont="1" applyFill="1" applyBorder="1" applyAlignment="1">
      <alignment horizontal="center"/>
    </xf>
    <xf numFmtId="182" fontId="14" fillId="0" borderId="34" xfId="44" applyNumberFormat="1" applyFont="1" applyFill="1" applyBorder="1" applyAlignment="1">
      <alignment horizontal="left"/>
    </xf>
    <xf numFmtId="182" fontId="14" fillId="0" borderId="18" xfId="44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left"/>
    </xf>
    <xf numFmtId="0" fontId="14" fillId="0" borderId="38" xfId="44" applyNumberFormat="1" applyFont="1" applyFill="1" applyBorder="1" applyAlignment="1">
      <alignment horizontal="center"/>
    </xf>
    <xf numFmtId="182" fontId="14" fillId="0" borderId="41" xfId="44" applyNumberFormat="1" applyFont="1" applyFill="1" applyBorder="1" applyAlignment="1">
      <alignment horizontal="left"/>
    </xf>
    <xf numFmtId="49" fontId="14" fillId="0" borderId="15" xfId="0" applyNumberFormat="1" applyFont="1" applyFill="1" applyBorder="1" applyAlignment="1">
      <alignment horizontal="left"/>
    </xf>
    <xf numFmtId="182" fontId="14" fillId="0" borderId="32" xfId="44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left"/>
    </xf>
    <xf numFmtId="0" fontId="14" fillId="0" borderId="13" xfId="44" applyNumberFormat="1" applyFont="1" applyFill="1" applyBorder="1" applyAlignment="1">
      <alignment horizontal="center"/>
    </xf>
    <xf numFmtId="182" fontId="14" fillId="0" borderId="15" xfId="44" applyNumberFormat="1" applyFont="1" applyFill="1" applyBorder="1" applyAlignment="1">
      <alignment horizontal="left"/>
    </xf>
    <xf numFmtId="182" fontId="14" fillId="0" borderId="34" xfId="44" applyNumberFormat="1" applyFont="1" applyFill="1" applyBorder="1" applyAlignment="1">
      <alignment horizontal="left" wrapText="1"/>
    </xf>
    <xf numFmtId="182" fontId="14" fillId="0" borderId="14" xfId="44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 vertical="top" shrinkToFit="1"/>
    </xf>
    <xf numFmtId="0" fontId="26" fillId="0" borderId="18" xfId="0" applyFont="1" applyFill="1" applyBorder="1" applyAlignment="1">
      <alignment horizontal="center" vertical="top" wrapText="1"/>
    </xf>
    <xf numFmtId="3" fontId="14" fillId="0" borderId="2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182" fontId="12" fillId="0" borderId="24" xfId="42" applyNumberFormat="1" applyFont="1" applyFill="1" applyBorder="1" applyAlignment="1">
      <alignment horizontal="center" vertical="center"/>
    </xf>
    <xf numFmtId="182" fontId="12" fillId="0" borderId="26" xfId="42" applyNumberFormat="1" applyFont="1" applyFill="1" applyBorder="1" applyAlignment="1">
      <alignment horizontal="center" vertical="center"/>
    </xf>
    <xf numFmtId="182" fontId="12" fillId="0" borderId="13" xfId="42" applyNumberFormat="1" applyFont="1" applyFill="1" applyBorder="1" applyAlignment="1">
      <alignment horizontal="center" vertical="center"/>
    </xf>
    <xf numFmtId="182" fontId="12" fillId="0" borderId="15" xfId="42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3" fillId="0" borderId="40" xfId="62" applyFont="1" applyBorder="1" applyAlignment="1">
      <alignment horizontal="left"/>
      <protection/>
    </xf>
    <xf numFmtId="0" fontId="13" fillId="32" borderId="13" xfId="62" applyFont="1" applyFill="1" applyBorder="1" applyAlignment="1">
      <alignment horizontal="center"/>
      <protection/>
    </xf>
    <xf numFmtId="0" fontId="13" fillId="32" borderId="15" xfId="62" applyFont="1" applyFill="1" applyBorder="1" applyAlignment="1">
      <alignment horizontal="center"/>
      <protection/>
    </xf>
    <xf numFmtId="0" fontId="13" fillId="32" borderId="38" xfId="62" applyFont="1" applyFill="1" applyBorder="1" applyAlignment="1">
      <alignment horizontal="center"/>
      <protection/>
    </xf>
    <xf numFmtId="0" fontId="13" fillId="32" borderId="41" xfId="62" applyFont="1" applyFill="1" applyBorder="1" applyAlignment="1">
      <alignment horizontal="center"/>
      <protection/>
    </xf>
    <xf numFmtId="0" fontId="13" fillId="4" borderId="14" xfId="62" applyFont="1" applyFill="1" applyBorder="1" applyAlignment="1">
      <alignment horizontal="center"/>
      <protection/>
    </xf>
    <xf numFmtId="182" fontId="14" fillId="0" borderId="24" xfId="42" applyNumberFormat="1" applyFont="1" applyBorder="1" applyAlignment="1">
      <alignment horizontal="center"/>
    </xf>
    <xf numFmtId="182" fontId="14" fillId="0" borderId="25" xfId="42" applyNumberFormat="1" applyFont="1" applyBorder="1" applyAlignment="1">
      <alignment horizontal="center"/>
    </xf>
    <xf numFmtId="182" fontId="14" fillId="0" borderId="26" xfId="42" applyNumberFormat="1" applyFont="1" applyBorder="1" applyAlignment="1">
      <alignment horizontal="center"/>
    </xf>
    <xf numFmtId="182" fontId="13" fillId="0" borderId="24" xfId="42" applyNumberFormat="1" applyFont="1" applyBorder="1" applyAlignment="1">
      <alignment horizontal="center" vertical="top"/>
    </xf>
    <xf numFmtId="182" fontId="13" fillId="0" borderId="25" xfId="42" applyNumberFormat="1" applyFont="1" applyBorder="1" applyAlignment="1">
      <alignment horizontal="center" vertical="top"/>
    </xf>
    <xf numFmtId="182" fontId="13" fillId="0" borderId="26" xfId="42" applyNumberFormat="1" applyFont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 shrinkToFit="1"/>
    </xf>
    <xf numFmtId="0" fontId="14" fillId="0" borderId="17" xfId="0" applyFont="1" applyBorder="1" applyAlignment="1">
      <alignment horizontal="center" vertical="top" wrapText="1" shrinkToFit="1"/>
    </xf>
    <xf numFmtId="182" fontId="13" fillId="0" borderId="24" xfId="42" applyNumberFormat="1" applyFont="1" applyFill="1" applyBorder="1" applyAlignment="1">
      <alignment horizontal="center"/>
    </xf>
    <xf numFmtId="182" fontId="13" fillId="0" borderId="25" xfId="42" applyNumberFormat="1" applyFont="1" applyFill="1" applyBorder="1" applyAlignment="1">
      <alignment horizontal="center"/>
    </xf>
    <xf numFmtId="182" fontId="13" fillId="0" borderId="26" xfId="42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3" fontId="13" fillId="0" borderId="24" xfId="42" applyNumberFormat="1" applyFont="1" applyBorder="1" applyAlignment="1">
      <alignment horizontal="center"/>
    </xf>
    <xf numFmtId="3" fontId="13" fillId="0" borderId="25" xfId="42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1" fontId="13" fillId="0" borderId="24" xfId="42" applyNumberFormat="1" applyFont="1" applyFill="1" applyBorder="1" applyAlignment="1">
      <alignment horizontal="center"/>
    </xf>
    <xf numFmtId="1" fontId="13" fillId="0" borderId="25" xfId="42" applyNumberFormat="1" applyFont="1" applyFill="1" applyBorder="1" applyAlignment="1">
      <alignment horizontal="center"/>
    </xf>
    <xf numFmtId="1" fontId="13" fillId="0" borderId="26" xfId="42" applyNumberFormat="1" applyFont="1" applyFill="1" applyBorder="1" applyAlignment="1">
      <alignment horizontal="center"/>
    </xf>
    <xf numFmtId="3" fontId="13" fillId="0" borderId="24" xfId="42" applyNumberFormat="1" applyFont="1" applyFill="1" applyBorder="1" applyAlignment="1">
      <alignment horizontal="center"/>
    </xf>
    <xf numFmtId="3" fontId="13" fillId="0" borderId="25" xfId="42" applyNumberFormat="1" applyFont="1" applyFill="1" applyBorder="1" applyAlignment="1">
      <alignment horizontal="center"/>
    </xf>
    <xf numFmtId="3" fontId="13" fillId="0" borderId="26" xfId="42" applyNumberFormat="1" applyFont="1" applyFill="1" applyBorder="1" applyAlignment="1">
      <alignment horizontal="center"/>
    </xf>
    <xf numFmtId="3" fontId="13" fillId="0" borderId="26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รายตำบล แยกนอกเขต (2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2"/>
  <sheetViews>
    <sheetView zoomScaleSheetLayoutView="100" workbookViewId="0" topLeftCell="A10">
      <selection activeCell="G91" sqref="G91"/>
    </sheetView>
  </sheetViews>
  <sheetFormatPr defaultColWidth="9.140625" defaultRowHeight="21.75"/>
  <cols>
    <col min="1" max="1" width="7.7109375" style="20" customWidth="1"/>
    <col min="2" max="2" width="12.7109375" style="19" customWidth="1"/>
    <col min="3" max="3" width="15.7109375" style="19" customWidth="1"/>
    <col min="4" max="4" width="7.8515625" style="20" hidden="1" customWidth="1"/>
    <col min="5" max="5" width="7.00390625" style="21" hidden="1" customWidth="1"/>
    <col min="6" max="6" width="20.7109375" style="6" customWidth="1"/>
    <col min="7" max="10" width="9.7109375" style="51" customWidth="1"/>
    <col min="11" max="16384" width="9.140625" style="19" customWidth="1"/>
  </cols>
  <sheetData>
    <row r="1" spans="1:10" ht="21.75" customHeight="1">
      <c r="A1" s="72" t="s">
        <v>24</v>
      </c>
      <c r="B1" s="370" t="s">
        <v>25</v>
      </c>
      <c r="C1" s="72" t="s">
        <v>26</v>
      </c>
      <c r="D1" s="75" t="s">
        <v>27</v>
      </c>
      <c r="E1" s="76" t="s">
        <v>263</v>
      </c>
      <c r="F1" s="77" t="s">
        <v>28</v>
      </c>
      <c r="G1" s="921" t="s">
        <v>22</v>
      </c>
      <c r="H1" s="921"/>
      <c r="I1" s="921"/>
      <c r="J1" s="585" t="s">
        <v>1676</v>
      </c>
    </row>
    <row r="2" spans="1:10" ht="21.75" customHeight="1">
      <c r="A2" s="80"/>
      <c r="B2" s="374"/>
      <c r="C2" s="80"/>
      <c r="D2" s="83"/>
      <c r="E2" s="84" t="s">
        <v>257</v>
      </c>
      <c r="F2" s="85"/>
      <c r="G2" s="761" t="s">
        <v>408</v>
      </c>
      <c r="H2" s="761" t="s">
        <v>409</v>
      </c>
      <c r="I2" s="761" t="s">
        <v>29</v>
      </c>
      <c r="J2" s="587" t="s">
        <v>1677</v>
      </c>
    </row>
    <row r="3" spans="1:10" ht="21.75" customHeight="1">
      <c r="A3" s="177" t="s">
        <v>130</v>
      </c>
      <c r="B3" s="238" t="s">
        <v>131</v>
      </c>
      <c r="C3" s="260" t="s">
        <v>132</v>
      </c>
      <c r="D3" s="211"/>
      <c r="E3" s="730">
        <v>7</v>
      </c>
      <c r="F3" s="626" t="s">
        <v>574</v>
      </c>
      <c r="G3" s="762"/>
      <c r="H3" s="762"/>
      <c r="I3" s="762"/>
      <c r="J3" s="762"/>
    </row>
    <row r="4" spans="1:10" ht="21.75" customHeight="1">
      <c r="A4" s="177"/>
      <c r="B4" s="238"/>
      <c r="C4" s="260" t="s">
        <v>261</v>
      </c>
      <c r="D4" s="211"/>
      <c r="E4" s="730"/>
      <c r="F4" s="622" t="s">
        <v>1901</v>
      </c>
      <c r="G4" s="658">
        <f>'1 ประชากรราย หมู่บ้าน'!E313</f>
        <v>370</v>
      </c>
      <c r="H4" s="658">
        <f>'1 ประชากรราย หมู่บ้าน'!F313</f>
        <v>379</v>
      </c>
      <c r="I4" s="658" t="e">
        <f>'1 ประชากรราย หมู่บ้าน'!G313</f>
        <v>#N/A</v>
      </c>
      <c r="J4" s="658">
        <f>'1 ประชากรราย หมู่บ้าน'!H313</f>
        <v>600</v>
      </c>
    </row>
    <row r="5" spans="1:10" ht="21.75" customHeight="1">
      <c r="A5" s="177"/>
      <c r="B5" s="238"/>
      <c r="C5" s="260"/>
      <c r="D5" s="211"/>
      <c r="E5" s="730"/>
      <c r="F5" s="616" t="s">
        <v>133</v>
      </c>
      <c r="G5" s="658">
        <f>'1 ประชากรราย หมู่บ้าน'!E314</f>
        <v>458</v>
      </c>
      <c r="H5" s="658">
        <f>'1 ประชากรราย หมู่บ้าน'!F314</f>
        <v>498</v>
      </c>
      <c r="I5" s="658" t="e">
        <f>'1 ประชากรราย หมู่บ้าน'!G314</f>
        <v>#N/A</v>
      </c>
      <c r="J5" s="658">
        <f>'1 ประชากรราย หมู่บ้าน'!H314</f>
        <v>485</v>
      </c>
    </row>
    <row r="6" spans="1:10" ht="21.75" customHeight="1">
      <c r="A6" s="177"/>
      <c r="B6" s="238"/>
      <c r="C6" s="162"/>
      <c r="D6" s="211"/>
      <c r="E6" s="730"/>
      <c r="F6" s="616" t="s">
        <v>134</v>
      </c>
      <c r="G6" s="658">
        <f>'1 ประชากรราย หมู่บ้าน'!E315</f>
        <v>640</v>
      </c>
      <c r="H6" s="658">
        <f>'1 ประชากรราย หมู่บ้าน'!F315</f>
        <v>686</v>
      </c>
      <c r="I6" s="658" t="e">
        <f>'1 ประชากรราย หมู่บ้าน'!G315</f>
        <v>#N/A</v>
      </c>
      <c r="J6" s="658">
        <f>'1 ประชากรราย หมู่บ้าน'!H315</f>
        <v>585</v>
      </c>
    </row>
    <row r="7" spans="1:10" ht="21.75" customHeight="1">
      <c r="A7" s="177"/>
      <c r="B7" s="238"/>
      <c r="C7" s="260"/>
      <c r="D7" s="211"/>
      <c r="E7" s="730"/>
      <c r="F7" s="616" t="s">
        <v>262</v>
      </c>
      <c r="G7" s="658">
        <f>'1 ประชากรราย หมู่บ้าน'!E316</f>
        <v>483</v>
      </c>
      <c r="H7" s="658">
        <f>'1 ประชากรราย หมู่บ้าน'!F316</f>
        <v>533</v>
      </c>
      <c r="I7" s="658" t="e">
        <f>'1 ประชากรราย หมู่บ้าน'!G316</f>
        <v>#N/A</v>
      </c>
      <c r="J7" s="658">
        <f>'1 ประชากรราย หมู่บ้าน'!H316</f>
        <v>482</v>
      </c>
    </row>
    <row r="8" spans="1:10" ht="21.75" customHeight="1">
      <c r="A8" s="177"/>
      <c r="B8" s="260"/>
      <c r="C8" s="238"/>
      <c r="D8" s="211"/>
      <c r="E8" s="730"/>
      <c r="F8" s="616" t="s">
        <v>532</v>
      </c>
      <c r="G8" s="658">
        <f>'1 ประชากรราย หมู่บ้าน'!E317</f>
        <v>260</v>
      </c>
      <c r="H8" s="658">
        <f>'1 ประชากรราย หมู่บ้าน'!F317</f>
        <v>307</v>
      </c>
      <c r="I8" s="658" t="e">
        <f>'1 ประชากรราย หมู่บ้าน'!G317</f>
        <v>#N/A</v>
      </c>
      <c r="J8" s="658">
        <f>'1 ประชากรราย หมู่บ้าน'!H317</f>
        <v>246</v>
      </c>
    </row>
    <row r="9" spans="1:10" ht="21.75" customHeight="1">
      <c r="A9" s="177"/>
      <c r="B9" s="260"/>
      <c r="C9" s="238"/>
      <c r="D9" s="211"/>
      <c r="E9" s="730"/>
      <c r="F9" s="616" t="s">
        <v>1902</v>
      </c>
      <c r="G9" s="658">
        <f>'1 ประชากรราย หมู่บ้าน'!E318</f>
        <v>277</v>
      </c>
      <c r="H9" s="658">
        <f>'1 ประชากรราย หมู่บ้าน'!F318</f>
        <v>338</v>
      </c>
      <c r="I9" s="658" t="e">
        <f>'1 ประชากรราย หมู่บ้าน'!G318</f>
        <v>#N/A</v>
      </c>
      <c r="J9" s="658">
        <f>'1 ประชากรราย หมู่บ้าน'!H318</f>
        <v>227</v>
      </c>
    </row>
    <row r="10" spans="1:10" ht="21.75" customHeight="1">
      <c r="A10" s="177"/>
      <c r="B10" s="260"/>
      <c r="C10" s="238"/>
      <c r="D10" s="211"/>
      <c r="E10" s="730"/>
      <c r="F10" s="610" t="s">
        <v>561</v>
      </c>
      <c r="G10" s="658">
        <f>'1 ประชากรราย หมู่บ้าน'!E319</f>
        <v>130</v>
      </c>
      <c r="H10" s="658">
        <f>'1 ประชากรราย หมู่บ้าน'!F319</f>
        <v>78</v>
      </c>
      <c r="I10" s="658" t="e">
        <f>'1 ประชากรราย หมู่บ้าน'!G319</f>
        <v>#N/A</v>
      </c>
      <c r="J10" s="658">
        <f>'1 ประชากรราย หมู่บ้าน'!H319</f>
        <v>2</v>
      </c>
    </row>
    <row r="11" spans="1:10" ht="21.75" customHeight="1">
      <c r="A11" s="177"/>
      <c r="B11" s="260"/>
      <c r="C11" s="238"/>
      <c r="D11" s="211"/>
      <c r="E11" s="730"/>
      <c r="F11" s="629" t="s">
        <v>1810</v>
      </c>
      <c r="G11" s="763">
        <f>SUM(G3:G10)</f>
        <v>2618</v>
      </c>
      <c r="H11" s="763">
        <f>SUM(H3:H10)</f>
        <v>2819</v>
      </c>
      <c r="I11" s="764">
        <f>SUM(G11:H11)</f>
        <v>5437</v>
      </c>
      <c r="J11" s="763">
        <f>SUM(J3:J10)</f>
        <v>2627</v>
      </c>
    </row>
    <row r="12" spans="1:10" ht="21.75" customHeight="1">
      <c r="A12" s="177"/>
      <c r="B12" s="260"/>
      <c r="C12" s="238"/>
      <c r="D12" s="211"/>
      <c r="E12" s="730"/>
      <c r="F12" s="626" t="s">
        <v>1128</v>
      </c>
      <c r="G12" s="765"/>
      <c r="H12" s="765"/>
      <c r="I12" s="762"/>
      <c r="J12" s="765"/>
    </row>
    <row r="13" spans="1:10" ht="21.75" customHeight="1">
      <c r="A13" s="177"/>
      <c r="B13" s="260"/>
      <c r="C13" s="238"/>
      <c r="D13" s="211"/>
      <c r="E13" s="730"/>
      <c r="F13" s="622" t="s">
        <v>1743</v>
      </c>
      <c r="G13" s="658">
        <f>'1 ประชากรราย หมู่บ้าน'!E388</f>
        <v>868</v>
      </c>
      <c r="H13" s="658">
        <f>'1 ประชากรราย หมู่บ้าน'!F388</f>
        <v>958</v>
      </c>
      <c r="I13" s="658" t="e">
        <f>'1 ประชากรราย หมู่บ้าน'!G388</f>
        <v>#N/A</v>
      </c>
      <c r="J13" s="658">
        <f>'1 ประชากรราย หมู่บ้าน'!H388</f>
        <v>1019</v>
      </c>
    </row>
    <row r="14" spans="1:10" ht="21.75" customHeight="1">
      <c r="A14" s="177"/>
      <c r="B14" s="260"/>
      <c r="C14" s="238"/>
      <c r="D14" s="211"/>
      <c r="E14" s="730"/>
      <c r="F14" s="616" t="s">
        <v>1744</v>
      </c>
      <c r="G14" s="658">
        <f>'1 ประชากรราย หมู่บ้าน'!E389</f>
        <v>347</v>
      </c>
      <c r="H14" s="658">
        <f>'1 ประชากรราย หมู่บ้าน'!F389</f>
        <v>397</v>
      </c>
      <c r="I14" s="658" t="e">
        <f>'1 ประชากรราย หมู่บ้าน'!G389</f>
        <v>#N/A</v>
      </c>
      <c r="J14" s="658">
        <f>'1 ประชากรราย หมู่บ้าน'!H389</f>
        <v>475</v>
      </c>
    </row>
    <row r="15" spans="1:10" ht="21.75" customHeight="1">
      <c r="A15" s="177"/>
      <c r="B15" s="260"/>
      <c r="C15" s="238"/>
      <c r="D15" s="211"/>
      <c r="E15" s="730"/>
      <c r="F15" s="616" t="s">
        <v>1745</v>
      </c>
      <c r="G15" s="658">
        <f>'1 ประชากรราย หมู่บ้าน'!E390</f>
        <v>71</v>
      </c>
      <c r="H15" s="658">
        <f>'1 ประชากรราย หมู่บ้าน'!F390</f>
        <v>82</v>
      </c>
      <c r="I15" s="658" t="e">
        <f>'1 ประชากรราย หมู่บ้าน'!G390</f>
        <v>#N/A</v>
      </c>
      <c r="J15" s="658">
        <f>'1 ประชากรราย หมู่บ้าน'!H390</f>
        <v>99</v>
      </c>
    </row>
    <row r="16" spans="1:10" ht="21.75" customHeight="1">
      <c r="A16" s="177"/>
      <c r="B16" s="260"/>
      <c r="C16" s="238"/>
      <c r="D16" s="211"/>
      <c r="E16" s="730"/>
      <c r="F16" s="622" t="s">
        <v>561</v>
      </c>
      <c r="G16" s="658">
        <f>'1 ประชากรราย หมู่บ้าน'!E391</f>
        <v>70</v>
      </c>
      <c r="H16" s="658">
        <f>'1 ประชากรราย หมู่บ้าน'!F391</f>
        <v>70</v>
      </c>
      <c r="I16" s="658" t="e">
        <f>'1 ประชากรราย หมู่บ้าน'!G391</f>
        <v>#N/A</v>
      </c>
      <c r="J16" s="658">
        <f>'1 ประชากรราย หมู่บ้าน'!H391</f>
        <v>2</v>
      </c>
    </row>
    <row r="17" spans="1:10" ht="21.75" customHeight="1">
      <c r="A17" s="177"/>
      <c r="B17" s="766" t="s">
        <v>267</v>
      </c>
      <c r="C17" s="238"/>
      <c r="D17" s="211"/>
      <c r="E17" s="730"/>
      <c r="F17" s="767" t="s">
        <v>1746</v>
      </c>
      <c r="G17" s="658">
        <f>'1 ประชากรราย หมู่บ้าน'!E393</f>
        <v>142</v>
      </c>
      <c r="H17" s="658">
        <f>'1 ประชากรราย หมู่บ้าน'!F393</f>
        <v>144</v>
      </c>
      <c r="I17" s="658" t="e">
        <f>'1 ประชากรราย หมู่บ้าน'!G393</f>
        <v>#N/A</v>
      </c>
      <c r="J17" s="658">
        <f>'1 ประชากรราย หมู่บ้าน'!H393</f>
        <v>245</v>
      </c>
    </row>
    <row r="18" spans="1:10" ht="21.75" customHeight="1">
      <c r="A18" s="177"/>
      <c r="B18" s="260"/>
      <c r="C18" s="238"/>
      <c r="D18" s="211"/>
      <c r="E18" s="730"/>
      <c r="F18" s="616" t="s">
        <v>1747</v>
      </c>
      <c r="G18" s="658">
        <f>'1 ประชากรราย หมู่บ้าน'!E394</f>
        <v>84</v>
      </c>
      <c r="H18" s="658">
        <f>'1 ประชากรราย หมู่บ้าน'!F394</f>
        <v>109</v>
      </c>
      <c r="I18" s="658" t="e">
        <f>'1 ประชากรราย หมู่บ้าน'!G394</f>
        <v>#N/A</v>
      </c>
      <c r="J18" s="658">
        <f>'1 ประชากรราย หมู่บ้าน'!H394</f>
        <v>117</v>
      </c>
    </row>
    <row r="19" spans="1:10" ht="21.75" customHeight="1">
      <c r="A19" s="177"/>
      <c r="B19" s="260"/>
      <c r="C19" s="238"/>
      <c r="D19" s="211"/>
      <c r="E19" s="730"/>
      <c r="F19" s="610" t="s">
        <v>140</v>
      </c>
      <c r="G19" s="658">
        <f>'1 ประชากรราย หมู่บ้าน'!E395</f>
        <v>6</v>
      </c>
      <c r="H19" s="658">
        <f>'1 ประชากรราย หมู่บ้าน'!F395</f>
        <v>5</v>
      </c>
      <c r="I19" s="658" t="e">
        <f>'1 ประชากรราย หมู่บ้าน'!G395</f>
        <v>#N/A</v>
      </c>
      <c r="J19" s="658">
        <f>'1 ประชากรราย หมู่บ้าน'!H395</f>
        <v>11</v>
      </c>
    </row>
    <row r="20" spans="1:10" ht="21.75" customHeight="1">
      <c r="A20" s="177"/>
      <c r="B20" s="260"/>
      <c r="C20" s="238"/>
      <c r="D20" s="211"/>
      <c r="E20" s="730"/>
      <c r="F20" s="629" t="s">
        <v>1887</v>
      </c>
      <c r="G20" s="763">
        <f>SUM(G13:G19)</f>
        <v>1588</v>
      </c>
      <c r="H20" s="763">
        <f>SUM(H13:H19)</f>
        <v>1765</v>
      </c>
      <c r="I20" s="763" t="e">
        <f>SUM(I13:I19)</f>
        <v>#N/A</v>
      </c>
      <c r="J20" s="763">
        <f>SUM(J13:J19)</f>
        <v>1968</v>
      </c>
    </row>
    <row r="21" spans="1:10" ht="21.75" customHeight="1">
      <c r="A21" s="177"/>
      <c r="B21" s="260"/>
      <c r="C21" s="238"/>
      <c r="D21" s="211"/>
      <c r="E21" s="730"/>
      <c r="F21" s="629" t="s">
        <v>1889</v>
      </c>
      <c r="G21" s="763">
        <f>G11+G20</f>
        <v>4206</v>
      </c>
      <c r="H21" s="763">
        <f>H11+H20</f>
        <v>4584</v>
      </c>
      <c r="I21" s="763">
        <f>SUM(G21+H21)</f>
        <v>8790</v>
      </c>
      <c r="J21" s="763">
        <f>J11+J20</f>
        <v>4595</v>
      </c>
    </row>
    <row r="22" spans="1:10" s="6" customFormat="1" ht="21.75" customHeight="1">
      <c r="A22" s="638"/>
      <c r="B22" s="260"/>
      <c r="C22" s="185" t="s">
        <v>250</v>
      </c>
      <c r="D22" s="598"/>
      <c r="E22" s="768">
        <f>SUM(E23+E26+E31+E34+E38+E43+E46+E49+E53+E63+E66+E70+E76+E80+E87)</f>
        <v>59</v>
      </c>
      <c r="F22" s="622"/>
      <c r="G22" s="885"/>
      <c r="H22" s="885"/>
      <c r="I22" s="769"/>
      <c r="J22" s="885"/>
    </row>
    <row r="23" spans="1:10" ht="21.75" customHeight="1">
      <c r="A23" s="177"/>
      <c r="B23" s="766" t="s">
        <v>267</v>
      </c>
      <c r="C23" s="770" t="s">
        <v>1748</v>
      </c>
      <c r="D23" s="211">
        <v>2</v>
      </c>
      <c r="E23" s="730">
        <v>2</v>
      </c>
      <c r="F23" s="615" t="s">
        <v>1865</v>
      </c>
      <c r="G23" s="658">
        <f>'1 ประชากรราย หมู่บ้าน'!E321</f>
        <v>733</v>
      </c>
      <c r="H23" s="658">
        <f>'1 ประชากรราย หมู่บ้าน'!F321</f>
        <v>815</v>
      </c>
      <c r="I23" s="658" t="e">
        <f>'1 ประชากรราย หมู่บ้าน'!G321</f>
        <v>#N/A</v>
      </c>
      <c r="J23" s="658">
        <f>'1 ประชากรราย หมู่บ้าน'!H321</f>
        <v>745</v>
      </c>
    </row>
    <row r="24" spans="1:10" ht="21.75" customHeight="1">
      <c r="A24" s="177"/>
      <c r="B24" s="238"/>
      <c r="C24" s="260" t="s">
        <v>1749</v>
      </c>
      <c r="D24" s="216"/>
      <c r="E24" s="730"/>
      <c r="F24" s="118" t="s">
        <v>135</v>
      </c>
      <c r="G24" s="658">
        <f>'1 ประชากรราย หมู่บ้าน'!E322</f>
        <v>203</v>
      </c>
      <c r="H24" s="658">
        <f>'1 ประชากรราย หมู่บ้าน'!F322</f>
        <v>196</v>
      </c>
      <c r="I24" s="658" t="e">
        <f>'1 ประชากรราย หมู่บ้าน'!G322</f>
        <v>#N/A</v>
      </c>
      <c r="J24" s="658">
        <f>'1 ประชากรราย หมู่บ้าน'!H322</f>
        <v>176</v>
      </c>
    </row>
    <row r="25" spans="1:10" ht="21.75" customHeight="1">
      <c r="A25" s="225"/>
      <c r="B25" s="771"/>
      <c r="C25" s="260"/>
      <c r="D25" s="211"/>
      <c r="E25" s="730"/>
      <c r="F25" s="629" t="s">
        <v>29</v>
      </c>
      <c r="G25" s="763">
        <f>SUM(G23:G24)</f>
        <v>936</v>
      </c>
      <c r="H25" s="763">
        <f>SUM(H23:H24)</f>
        <v>1011</v>
      </c>
      <c r="I25" s="763" t="e">
        <f>SUM(I23:I24)</f>
        <v>#N/A</v>
      </c>
      <c r="J25" s="763">
        <f>SUM(J23:J24)</f>
        <v>921</v>
      </c>
    </row>
    <row r="26" spans="1:10" ht="21.75" customHeight="1">
      <c r="A26" s="177"/>
      <c r="B26" s="238"/>
      <c r="C26" s="770" t="s">
        <v>1524</v>
      </c>
      <c r="D26" s="216">
        <v>3</v>
      </c>
      <c r="E26" s="730">
        <v>4</v>
      </c>
      <c r="F26" s="288" t="s">
        <v>249</v>
      </c>
      <c r="G26" s="658">
        <f>'1 ประชากรราย หมู่บ้าน'!E323</f>
        <v>927</v>
      </c>
      <c r="H26" s="658">
        <f>'1 ประชากรราย หมู่บ้าน'!F323</f>
        <v>983</v>
      </c>
      <c r="I26" s="658" t="e">
        <f>'1 ประชากรราย หมู่บ้าน'!G323</f>
        <v>#N/A</v>
      </c>
      <c r="J26" s="658">
        <f>'1 ประชากรราย หมู่บ้าน'!H323</f>
        <v>862</v>
      </c>
    </row>
    <row r="27" spans="1:10" ht="21.75" customHeight="1">
      <c r="A27" s="177"/>
      <c r="B27" s="238"/>
      <c r="C27" s="260"/>
      <c r="D27" s="216"/>
      <c r="E27" s="730"/>
      <c r="F27" s="772" t="s">
        <v>1899</v>
      </c>
      <c r="G27" s="658">
        <f>'1 ประชากรราย หมู่บ้าน'!E324</f>
        <v>1094</v>
      </c>
      <c r="H27" s="658">
        <f>'1 ประชากรราย หมู่บ้าน'!F324</f>
        <v>1158</v>
      </c>
      <c r="I27" s="658" t="e">
        <f>'1 ประชากรราย หมู่บ้าน'!G324</f>
        <v>#N/A</v>
      </c>
      <c r="J27" s="658">
        <f>'1 ประชากรราย หมู่บ้าน'!H324</f>
        <v>1177</v>
      </c>
    </row>
    <row r="28" spans="1:10" ht="21.75" customHeight="1">
      <c r="A28" s="177"/>
      <c r="B28" s="238"/>
      <c r="C28" s="260"/>
      <c r="D28" s="216"/>
      <c r="E28" s="730"/>
      <c r="F28" s="773" t="s">
        <v>1776</v>
      </c>
      <c r="G28" s="658">
        <f>'1 ประชากรราย หมู่บ้าน'!E325</f>
        <v>404</v>
      </c>
      <c r="H28" s="658">
        <f>'1 ประชากรราย หมู่บ้าน'!F325</f>
        <v>439</v>
      </c>
      <c r="I28" s="658" t="e">
        <f>'1 ประชากรราย หมู่บ้าน'!G325</f>
        <v>#N/A</v>
      </c>
      <c r="J28" s="658">
        <f>'1 ประชากรราย หมู่บ้าน'!H325</f>
        <v>501</v>
      </c>
    </row>
    <row r="29" spans="1:10" ht="21.75" customHeight="1">
      <c r="A29" s="177"/>
      <c r="B29" s="238"/>
      <c r="C29" s="260"/>
      <c r="D29" s="216"/>
      <c r="E29" s="730"/>
      <c r="F29" s="288" t="s">
        <v>140</v>
      </c>
      <c r="G29" s="658">
        <f>'1 ประชากรราย หมู่บ้าน'!E326</f>
        <v>427</v>
      </c>
      <c r="H29" s="658">
        <f>'1 ประชากรราย หมู่บ้าน'!F326</f>
        <v>450</v>
      </c>
      <c r="I29" s="658" t="e">
        <f>'1 ประชากรราย หมู่บ้าน'!G326</f>
        <v>#N/A</v>
      </c>
      <c r="J29" s="658">
        <f>'1 ประชากรราย หมู่บ้าน'!H326</f>
        <v>416</v>
      </c>
    </row>
    <row r="30" spans="1:10" ht="21.75" customHeight="1">
      <c r="A30" s="225"/>
      <c r="B30" s="771"/>
      <c r="C30" s="260"/>
      <c r="D30" s="211"/>
      <c r="E30" s="730"/>
      <c r="F30" s="629" t="s">
        <v>29</v>
      </c>
      <c r="G30" s="763">
        <f>SUM(G26:G29)</f>
        <v>2852</v>
      </c>
      <c r="H30" s="763">
        <f>SUM(H26:H29)</f>
        <v>3030</v>
      </c>
      <c r="I30" s="763" t="e">
        <f>SUM(I26:I29)</f>
        <v>#N/A</v>
      </c>
      <c r="J30" s="763">
        <f>SUM(J26:J29)</f>
        <v>2956</v>
      </c>
    </row>
    <row r="31" spans="1:10" ht="21.75" customHeight="1">
      <c r="A31" s="177"/>
      <c r="B31" s="238"/>
      <c r="C31" s="260" t="s">
        <v>1525</v>
      </c>
      <c r="D31" s="216">
        <v>2</v>
      </c>
      <c r="E31" s="730">
        <v>2</v>
      </c>
      <c r="F31" s="288" t="s">
        <v>141</v>
      </c>
      <c r="G31" s="658">
        <f>'1 ประชากรราย หมู่บ้าน'!E327</f>
        <v>193</v>
      </c>
      <c r="H31" s="658">
        <f>'1 ประชากรราย หมู่บ้าน'!F327</f>
        <v>205</v>
      </c>
      <c r="I31" s="658" t="e">
        <f>'1 ประชากรราย หมู่บ้าน'!G327</f>
        <v>#N/A</v>
      </c>
      <c r="J31" s="658">
        <f>'1 ประชากรราย หมู่บ้าน'!H327</f>
        <v>164</v>
      </c>
    </row>
    <row r="32" spans="1:10" ht="21.75" customHeight="1">
      <c r="A32" s="177"/>
      <c r="B32" s="238"/>
      <c r="C32" s="260" t="s">
        <v>142</v>
      </c>
      <c r="D32" s="216"/>
      <c r="E32" s="730"/>
      <c r="F32" s="603" t="s">
        <v>1849</v>
      </c>
      <c r="G32" s="658">
        <f>'1 ประชากรราย หมู่บ้าน'!E328</f>
        <v>454</v>
      </c>
      <c r="H32" s="658">
        <f>'1 ประชากรราย หมู่บ้าน'!F328</f>
        <v>518</v>
      </c>
      <c r="I32" s="658" t="e">
        <f>'1 ประชากรราย หมู่บ้าน'!G328</f>
        <v>#N/A</v>
      </c>
      <c r="J32" s="658">
        <f>'1 ประชากรราย หมู่บ้าน'!H328</f>
        <v>457</v>
      </c>
    </row>
    <row r="33" spans="1:10" ht="21.75" customHeight="1">
      <c r="A33" s="225"/>
      <c r="B33" s="771"/>
      <c r="C33" s="260"/>
      <c r="D33" s="211"/>
      <c r="E33" s="730"/>
      <c r="F33" s="629" t="s">
        <v>29</v>
      </c>
      <c r="G33" s="763">
        <f>SUM(G31:G32)</f>
        <v>647</v>
      </c>
      <c r="H33" s="763">
        <f>SUM(H31:H32)</f>
        <v>723</v>
      </c>
      <c r="I33" s="763" t="e">
        <f>SUM(I31:I32)</f>
        <v>#N/A</v>
      </c>
      <c r="J33" s="763">
        <f>SUM(J31:J32)</f>
        <v>621</v>
      </c>
    </row>
    <row r="34" spans="1:10" ht="21.75" customHeight="1">
      <c r="A34" s="177"/>
      <c r="B34" s="238"/>
      <c r="C34" s="260" t="s">
        <v>1526</v>
      </c>
      <c r="D34" s="216">
        <v>3</v>
      </c>
      <c r="E34" s="730">
        <v>3</v>
      </c>
      <c r="F34" s="603" t="s">
        <v>1866</v>
      </c>
      <c r="G34" s="658">
        <f>'1 ประชากรราย หมู่บ้าน'!E329</f>
        <v>861</v>
      </c>
      <c r="H34" s="658">
        <f>'1 ประชากรราย หมู่บ้าน'!F329</f>
        <v>804</v>
      </c>
      <c r="I34" s="658" t="e">
        <f>'1 ประชากรราย หมู่บ้าน'!G329</f>
        <v>#N/A</v>
      </c>
      <c r="J34" s="658">
        <f>'1 ประชากรราย หมู่บ้าน'!H329</f>
        <v>1052</v>
      </c>
    </row>
    <row r="35" spans="1:10" ht="21.75" customHeight="1">
      <c r="A35" s="177"/>
      <c r="B35" s="238"/>
      <c r="C35" s="260" t="s">
        <v>145</v>
      </c>
      <c r="D35" s="216"/>
      <c r="E35" s="730"/>
      <c r="F35" s="118" t="s">
        <v>251</v>
      </c>
      <c r="G35" s="658">
        <f>'1 ประชากรราย หมู่บ้าน'!E330</f>
        <v>366</v>
      </c>
      <c r="H35" s="658">
        <f>'1 ประชากรราย หมู่บ้าน'!F330</f>
        <v>365</v>
      </c>
      <c r="I35" s="658" t="e">
        <f>'1 ประชากรราย หมู่บ้าน'!G330</f>
        <v>#N/A</v>
      </c>
      <c r="J35" s="658">
        <f>'1 ประชากรราย หมู่บ้าน'!H330</f>
        <v>638</v>
      </c>
    </row>
    <row r="36" spans="1:10" ht="21.75" customHeight="1">
      <c r="A36" s="177"/>
      <c r="B36" s="260"/>
      <c r="C36" s="260" t="s">
        <v>143</v>
      </c>
      <c r="D36" s="216"/>
      <c r="E36" s="730"/>
      <c r="F36" s="773" t="s">
        <v>311</v>
      </c>
      <c r="G36" s="658">
        <f>'1 ประชากรราย หมู่บ้าน'!E331</f>
        <v>847</v>
      </c>
      <c r="H36" s="658">
        <f>'1 ประชากรราย หมู่บ้าน'!F331</f>
        <v>790</v>
      </c>
      <c r="I36" s="658" t="e">
        <f>'1 ประชากรราย หมู่บ้าน'!G331</f>
        <v>#N/A</v>
      </c>
      <c r="J36" s="658">
        <f>'1 ประชากรราย หมู่บ้าน'!H331</f>
        <v>1424</v>
      </c>
    </row>
    <row r="37" spans="1:10" ht="21.75" customHeight="1">
      <c r="A37" s="688"/>
      <c r="B37" s="774"/>
      <c r="C37" s="716"/>
      <c r="D37" s="211"/>
      <c r="E37" s="730"/>
      <c r="F37" s="629" t="s">
        <v>29</v>
      </c>
      <c r="G37" s="763">
        <f>SUM(G34:G36)</f>
        <v>2074</v>
      </c>
      <c r="H37" s="763">
        <f>SUM(H34:H36)</f>
        <v>1959</v>
      </c>
      <c r="I37" s="763" t="e">
        <f>SUM(I34:I36)</f>
        <v>#N/A</v>
      </c>
      <c r="J37" s="763">
        <f>SUM(J34:J36)</f>
        <v>3114</v>
      </c>
    </row>
    <row r="38" spans="1:10" ht="23.25" customHeight="1">
      <c r="A38" s="177" t="s">
        <v>130</v>
      </c>
      <c r="B38" s="260" t="s">
        <v>252</v>
      </c>
      <c r="C38" s="260" t="s">
        <v>1527</v>
      </c>
      <c r="D38" s="216">
        <v>3</v>
      </c>
      <c r="E38" s="730">
        <v>4</v>
      </c>
      <c r="F38" s="288" t="s">
        <v>347</v>
      </c>
      <c r="G38" s="658">
        <f>'1 ประชากรราย หมู่บ้าน'!E363</f>
        <v>743</v>
      </c>
      <c r="H38" s="658">
        <f>'1 ประชากรราย หมู่บ้าน'!F363</f>
        <v>810</v>
      </c>
      <c r="I38" s="658" t="e">
        <f>'1 ประชากรราย หมู่บ้าน'!G363</f>
        <v>#N/A</v>
      </c>
      <c r="J38" s="658">
        <f>'1 ประชากรราย หมู่บ้าน'!H363</f>
        <v>1276</v>
      </c>
    </row>
    <row r="39" spans="1:10" ht="23.25" customHeight="1">
      <c r="A39" s="177"/>
      <c r="B39" s="260"/>
      <c r="C39" s="260"/>
      <c r="D39" s="216"/>
      <c r="E39" s="730"/>
      <c r="F39" s="288" t="s">
        <v>348</v>
      </c>
      <c r="G39" s="658">
        <f>'1 ประชากรราย หมู่บ้าน'!E364</f>
        <v>877</v>
      </c>
      <c r="H39" s="658">
        <f>'1 ประชากรราย หมู่บ้าน'!F364</f>
        <v>899</v>
      </c>
      <c r="I39" s="658" t="e">
        <f>'1 ประชากรราย หมู่บ้าน'!G364</f>
        <v>#N/A</v>
      </c>
      <c r="J39" s="658">
        <f>'1 ประชากรราย หมู่บ้าน'!H364</f>
        <v>989</v>
      </c>
    </row>
    <row r="40" spans="1:10" ht="23.25" customHeight="1">
      <c r="A40" s="177"/>
      <c r="B40" s="260"/>
      <c r="C40" s="260"/>
      <c r="D40" s="216"/>
      <c r="E40" s="730"/>
      <c r="F40" s="772" t="s">
        <v>1898</v>
      </c>
      <c r="G40" s="658">
        <f>'1 ประชากรราย หมู่บ้าน'!E368</f>
        <v>412</v>
      </c>
      <c r="H40" s="658">
        <f>'1 ประชากรราย หมู่บ้าน'!F368</f>
        <v>427</v>
      </c>
      <c r="I40" s="658" t="e">
        <f>'1 ประชากรราย หมู่บ้าน'!G368</f>
        <v>#N/A</v>
      </c>
      <c r="J40" s="658">
        <f>'1 ประชากรราย หมู่บ้าน'!H368</f>
        <v>564</v>
      </c>
    </row>
    <row r="41" spans="1:10" ht="23.25" customHeight="1">
      <c r="A41" s="177"/>
      <c r="B41" s="260"/>
      <c r="C41" s="260"/>
      <c r="D41" s="216"/>
      <c r="E41" s="730"/>
      <c r="F41" s="288" t="s">
        <v>146</v>
      </c>
      <c r="G41" s="658">
        <f>'1 ประชากรราย หมู่บ้าน'!E372</f>
        <v>423</v>
      </c>
      <c r="H41" s="658">
        <f>'1 ประชากรราย หมู่บ้าน'!F372</f>
        <v>435</v>
      </c>
      <c r="I41" s="658" t="e">
        <f>'1 ประชากรราย หมู่บ้าน'!G372</f>
        <v>#N/A</v>
      </c>
      <c r="J41" s="658">
        <f>'1 ประชากรราย หมู่บ้าน'!H372</f>
        <v>399</v>
      </c>
    </row>
    <row r="42" spans="1:10" ht="23.25" customHeight="1">
      <c r="A42" s="225"/>
      <c r="B42" s="771"/>
      <c r="C42" s="260"/>
      <c r="D42" s="211"/>
      <c r="E42" s="730"/>
      <c r="F42" s="629" t="s">
        <v>29</v>
      </c>
      <c r="G42" s="763">
        <f>SUM(G38:G41)</f>
        <v>2455</v>
      </c>
      <c r="H42" s="763">
        <f>SUM(H38:H41)</f>
        <v>2571</v>
      </c>
      <c r="I42" s="764">
        <f>SUM(G42:H42)</f>
        <v>5026</v>
      </c>
      <c r="J42" s="763">
        <f>SUM(J38:J41)</f>
        <v>3228</v>
      </c>
    </row>
    <row r="43" spans="1:10" ht="23.25" customHeight="1">
      <c r="A43" s="177"/>
      <c r="B43" s="238"/>
      <c r="C43" s="770" t="s">
        <v>1528</v>
      </c>
      <c r="D43" s="216">
        <v>4</v>
      </c>
      <c r="E43" s="730">
        <v>2</v>
      </c>
      <c r="F43" s="772" t="s">
        <v>1867</v>
      </c>
      <c r="G43" s="658">
        <f>'1 ประชากรราย หมู่บ้าน'!E365</f>
        <v>990</v>
      </c>
      <c r="H43" s="658">
        <f>'1 ประชากรราย หมู่บ้าน'!F365</f>
        <v>1078</v>
      </c>
      <c r="I43" s="658" t="e">
        <f>'1 ประชากรราย หมู่บ้าน'!G365</f>
        <v>#N/A</v>
      </c>
      <c r="J43" s="658">
        <f>'1 ประชากรราย หมู่บ้าน'!H365</f>
        <v>1194</v>
      </c>
    </row>
    <row r="44" spans="1:10" ht="23.25" customHeight="1">
      <c r="A44" s="177"/>
      <c r="B44" s="238"/>
      <c r="C44" s="260" t="s">
        <v>144</v>
      </c>
      <c r="D44" s="216"/>
      <c r="E44" s="730"/>
      <c r="F44" s="773" t="s">
        <v>147</v>
      </c>
      <c r="G44" s="658">
        <f>'1 ประชากรราย หมู่บ้าน'!E367</f>
        <v>926</v>
      </c>
      <c r="H44" s="658">
        <f>'1 ประชากรราย หมู่บ้าน'!F367</f>
        <v>949</v>
      </c>
      <c r="I44" s="658" t="e">
        <f>'1 ประชากรราย หมู่บ้าน'!G367</f>
        <v>#N/A</v>
      </c>
      <c r="J44" s="658">
        <f>'1 ประชากรราย หมู่บ้าน'!H367</f>
        <v>677</v>
      </c>
    </row>
    <row r="45" spans="1:10" ht="23.25" customHeight="1">
      <c r="A45" s="225"/>
      <c r="B45" s="771"/>
      <c r="C45" s="260"/>
      <c r="D45" s="211"/>
      <c r="E45" s="730"/>
      <c r="F45" s="629" t="s">
        <v>29</v>
      </c>
      <c r="G45" s="763">
        <f>SUM(G43:G44)</f>
        <v>1916</v>
      </c>
      <c r="H45" s="763">
        <f>SUM(H43:H44)</f>
        <v>2027</v>
      </c>
      <c r="I45" s="763" t="e">
        <f>SUM(I43:I44)</f>
        <v>#N/A</v>
      </c>
      <c r="J45" s="763">
        <f>SUM(J43:J44)</f>
        <v>1871</v>
      </c>
    </row>
    <row r="46" spans="1:10" ht="23.25" customHeight="1">
      <c r="A46" s="177"/>
      <c r="B46" s="238"/>
      <c r="C46" s="770" t="s">
        <v>1750</v>
      </c>
      <c r="D46" s="211">
        <v>3</v>
      </c>
      <c r="E46" s="730">
        <v>2</v>
      </c>
      <c r="F46" s="616" t="s">
        <v>149</v>
      </c>
      <c r="G46" s="658">
        <f>'1 ประชากรราย หมู่บ้าน'!E366</f>
        <v>339</v>
      </c>
      <c r="H46" s="658">
        <f>'1 ประชากรราย หมู่บ้าน'!F366</f>
        <v>346</v>
      </c>
      <c r="I46" s="658" t="e">
        <f>'1 ประชากรราย หมู่บ้าน'!G366</f>
        <v>#N/A</v>
      </c>
      <c r="J46" s="658">
        <f>'1 ประชากรราย หมู่บ้าน'!H366</f>
        <v>313</v>
      </c>
    </row>
    <row r="47" spans="1:10" ht="23.25" customHeight="1">
      <c r="A47" s="177"/>
      <c r="B47" s="238"/>
      <c r="C47" s="260" t="s">
        <v>1751</v>
      </c>
      <c r="D47" s="684"/>
      <c r="E47" s="730"/>
      <c r="F47" s="603" t="s">
        <v>1900</v>
      </c>
      <c r="G47" s="658">
        <f>'1 ประชากรราย หมู่บ้าน'!E371</f>
        <v>369</v>
      </c>
      <c r="H47" s="658">
        <f>'1 ประชากรราย หมู่บ้าน'!F371</f>
        <v>360</v>
      </c>
      <c r="I47" s="658" t="e">
        <f>'1 ประชากรราย หมู่บ้าน'!G371</f>
        <v>#N/A</v>
      </c>
      <c r="J47" s="658">
        <f>'1 ประชากรราย หมู่บ้าน'!H371</f>
        <v>252</v>
      </c>
    </row>
    <row r="48" spans="1:10" ht="23.25" customHeight="1">
      <c r="A48" s="225"/>
      <c r="B48" s="771"/>
      <c r="C48" s="260"/>
      <c r="D48" s="211"/>
      <c r="E48" s="730"/>
      <c r="F48" s="629" t="s">
        <v>29</v>
      </c>
      <c r="G48" s="763">
        <f>SUM(G46:G47)</f>
        <v>708</v>
      </c>
      <c r="H48" s="763">
        <f>SUM(H46:H47)</f>
        <v>706</v>
      </c>
      <c r="I48" s="763" t="e">
        <f>SUM(I46:I47)</f>
        <v>#N/A</v>
      </c>
      <c r="J48" s="763">
        <f>SUM(J46:J47)</f>
        <v>565</v>
      </c>
    </row>
    <row r="49" spans="1:10" ht="23.25" customHeight="1">
      <c r="A49" s="190"/>
      <c r="B49" s="406"/>
      <c r="C49" s="770" t="s">
        <v>1752</v>
      </c>
      <c r="D49" s="211">
        <v>3</v>
      </c>
      <c r="E49" s="730">
        <v>3</v>
      </c>
      <c r="F49" s="616" t="s">
        <v>152</v>
      </c>
      <c r="G49" s="658">
        <f>'1 ประชากรราย หมู่บ้าน'!E369</f>
        <v>594</v>
      </c>
      <c r="H49" s="658">
        <f>'1 ประชากรราย หมู่บ้าน'!F369</f>
        <v>593</v>
      </c>
      <c r="I49" s="658" t="e">
        <f>'1 ประชากรราย หมู่บ้าน'!G369</f>
        <v>#N/A</v>
      </c>
      <c r="J49" s="658">
        <f>'1 ประชากรราย หมู่บ้าน'!H369</f>
        <v>441</v>
      </c>
    </row>
    <row r="50" spans="1:10" ht="23.25" customHeight="1">
      <c r="A50" s="190"/>
      <c r="B50" s="406"/>
      <c r="C50" s="260" t="s">
        <v>1753</v>
      </c>
      <c r="D50" s="684"/>
      <c r="E50" s="730"/>
      <c r="F50" s="603" t="s">
        <v>151</v>
      </c>
      <c r="G50" s="658">
        <f>'1 ประชากรราย หมู่บ้าน'!E370</f>
        <v>636</v>
      </c>
      <c r="H50" s="658">
        <f>'1 ประชากรราย หมู่บ้าน'!F370</f>
        <v>633</v>
      </c>
      <c r="I50" s="658" t="e">
        <f>'1 ประชากรราย หมู่บ้าน'!G370</f>
        <v>#N/A</v>
      </c>
      <c r="J50" s="658">
        <f>'1 ประชากรราย หมู่บ้าน'!H370</f>
        <v>613</v>
      </c>
    </row>
    <row r="51" spans="1:10" ht="23.25" customHeight="1">
      <c r="A51" s="190"/>
      <c r="B51" s="406"/>
      <c r="C51" s="260"/>
      <c r="D51" s="675"/>
      <c r="E51" s="406"/>
      <c r="F51" s="118" t="s">
        <v>153</v>
      </c>
      <c r="G51" s="658">
        <f>'1 ประชากรราย หมู่บ้าน'!E373</f>
        <v>496</v>
      </c>
      <c r="H51" s="658">
        <f>'1 ประชากรราย หมู่บ้าน'!F373</f>
        <v>495</v>
      </c>
      <c r="I51" s="658" t="e">
        <f>'1 ประชากรราย หมู่บ้าน'!G373</f>
        <v>#N/A</v>
      </c>
      <c r="J51" s="658">
        <f>'1 ประชากรราย หมู่บ้าน'!H373</f>
        <v>446</v>
      </c>
    </row>
    <row r="52" spans="1:10" ht="23.25" customHeight="1">
      <c r="A52" s="225"/>
      <c r="B52" s="771"/>
      <c r="C52" s="260"/>
      <c r="D52" s="211"/>
      <c r="E52" s="730"/>
      <c r="F52" s="629" t="s">
        <v>29</v>
      </c>
      <c r="G52" s="763">
        <f>SUM(G49:G51)</f>
        <v>1726</v>
      </c>
      <c r="H52" s="763">
        <f>SUM(H49:H51)</f>
        <v>1721</v>
      </c>
      <c r="I52" s="763" t="e">
        <f>SUM(I49:I51)</f>
        <v>#N/A</v>
      </c>
      <c r="J52" s="763">
        <f>SUM(J49:J51)</f>
        <v>1500</v>
      </c>
    </row>
    <row r="53" spans="1:10" ht="23.25" customHeight="1">
      <c r="A53" s="225"/>
      <c r="B53" s="238" t="s">
        <v>154</v>
      </c>
      <c r="C53" s="238" t="s">
        <v>1758</v>
      </c>
      <c r="D53" s="211">
        <v>4</v>
      </c>
      <c r="E53" s="730">
        <v>9</v>
      </c>
      <c r="F53" s="616" t="s">
        <v>355</v>
      </c>
      <c r="G53" s="658">
        <f>'1 ประชากรราย หมู่บ้าน'!E375</f>
        <v>698</v>
      </c>
      <c r="H53" s="658">
        <f>'1 ประชากรราย หมู่บ้าน'!F375</f>
        <v>771</v>
      </c>
      <c r="I53" s="658" t="e">
        <f>'1 ประชากรราย หมู่บ้าน'!G375</f>
        <v>#N/A</v>
      </c>
      <c r="J53" s="658">
        <f>'1 ประชากรราย หมู่บ้าน'!H375</f>
        <v>657</v>
      </c>
    </row>
    <row r="54" spans="1:10" ht="23.25" customHeight="1">
      <c r="A54" s="225"/>
      <c r="B54" s="238"/>
      <c r="C54" s="238" t="s">
        <v>1757</v>
      </c>
      <c r="D54" s="211"/>
      <c r="E54" s="730"/>
      <c r="F54" s="616" t="s">
        <v>1991</v>
      </c>
      <c r="G54" s="658">
        <f>'1 ประชากรราย หมู่บ้าน'!E376</f>
        <v>402</v>
      </c>
      <c r="H54" s="658">
        <f>'1 ประชากรราย หมู่บ้าน'!F376</f>
        <v>431</v>
      </c>
      <c r="I54" s="658" t="e">
        <f>'1 ประชากรราย หมู่บ้าน'!G376</f>
        <v>#N/A</v>
      </c>
      <c r="J54" s="658">
        <f>'1 ประชากรราย หมู่บ้าน'!H376</f>
        <v>363</v>
      </c>
    </row>
    <row r="55" spans="1:10" ht="23.25" customHeight="1">
      <c r="A55" s="225"/>
      <c r="B55" s="238"/>
      <c r="C55" s="238"/>
      <c r="D55" s="211"/>
      <c r="E55" s="730"/>
      <c r="F55" s="616" t="s">
        <v>354</v>
      </c>
      <c r="G55" s="658">
        <f>'1 ประชากรราย หมู่บ้าน'!E377</f>
        <v>397</v>
      </c>
      <c r="H55" s="658">
        <f>'1 ประชากรราย หมู่บ้าน'!F377</f>
        <v>424</v>
      </c>
      <c r="I55" s="658" t="e">
        <f>'1 ประชากรราย หมู่บ้าน'!G377</f>
        <v>#N/A</v>
      </c>
      <c r="J55" s="658">
        <f>'1 ประชากรราย หมู่บ้าน'!H377</f>
        <v>332</v>
      </c>
    </row>
    <row r="56" spans="1:10" ht="23.25" customHeight="1">
      <c r="A56" s="225"/>
      <c r="B56" s="238"/>
      <c r="C56" s="238"/>
      <c r="D56" s="211"/>
      <c r="E56" s="730"/>
      <c r="F56" s="616" t="s">
        <v>353</v>
      </c>
      <c r="G56" s="658">
        <f>'1 ประชากรราย หมู่บ้าน'!E378</f>
        <v>500</v>
      </c>
      <c r="H56" s="658">
        <f>'1 ประชากรราย หมู่บ้าน'!F378</f>
        <v>549</v>
      </c>
      <c r="I56" s="658" t="e">
        <f>'1 ประชากรราย หมู่บ้าน'!G378</f>
        <v>#N/A</v>
      </c>
      <c r="J56" s="658">
        <f>'1 ประชากรราย หมู่บ้าน'!H378</f>
        <v>447</v>
      </c>
    </row>
    <row r="57" spans="1:10" ht="23.25" customHeight="1">
      <c r="A57" s="225"/>
      <c r="B57" s="238"/>
      <c r="C57" s="238"/>
      <c r="D57" s="211"/>
      <c r="E57" s="730"/>
      <c r="F57" s="616" t="s">
        <v>351</v>
      </c>
      <c r="G57" s="658">
        <f>'1 ประชากรราย หมู่บ้าน'!E380</f>
        <v>273</v>
      </c>
      <c r="H57" s="658">
        <f>'1 ประชากรราย หมู่บ้าน'!F380</f>
        <v>276</v>
      </c>
      <c r="I57" s="658" t="e">
        <f>'1 ประชากรราย หมู่บ้าน'!G380</f>
        <v>#N/A</v>
      </c>
      <c r="J57" s="658">
        <f>'1 ประชากรราย หมู่บ้าน'!H380</f>
        <v>180</v>
      </c>
    </row>
    <row r="58" spans="1:10" ht="23.25" customHeight="1">
      <c r="A58" s="225"/>
      <c r="B58" s="238"/>
      <c r="C58" s="238"/>
      <c r="D58" s="211"/>
      <c r="E58" s="730"/>
      <c r="F58" s="615" t="s">
        <v>352</v>
      </c>
      <c r="G58" s="658">
        <f>'1 ประชากรราย หมู่บ้าน'!E381</f>
        <v>393</v>
      </c>
      <c r="H58" s="658">
        <f>'1 ประชากรราย หมู่บ้าน'!F381</f>
        <v>447</v>
      </c>
      <c r="I58" s="658" t="e">
        <f>'1 ประชากรราย หมู่บ้าน'!G381</f>
        <v>#N/A</v>
      </c>
      <c r="J58" s="658">
        <f>'1 ประชากรราย หมู่บ้าน'!H381</f>
        <v>355</v>
      </c>
    </row>
    <row r="59" spans="1:10" ht="23.25" customHeight="1">
      <c r="A59" s="225"/>
      <c r="B59" s="238"/>
      <c r="C59" s="238"/>
      <c r="D59" s="211"/>
      <c r="E59" s="730"/>
      <c r="F59" s="616" t="s">
        <v>349</v>
      </c>
      <c r="G59" s="658">
        <f>'1 ประชากรราย หมู่บ้าน'!E382</f>
        <v>559</v>
      </c>
      <c r="H59" s="658">
        <f>'1 ประชากรราย หมู่บ้าน'!F382</f>
        <v>574</v>
      </c>
      <c r="I59" s="658" t="e">
        <f>'1 ประชากรราย หมู่บ้าน'!G382</f>
        <v>#N/A</v>
      </c>
      <c r="J59" s="658">
        <f>'1 ประชากรราย หมู่บ้าน'!H382</f>
        <v>537</v>
      </c>
    </row>
    <row r="60" spans="1:10" ht="23.25" customHeight="1">
      <c r="A60" s="225"/>
      <c r="B60" s="238"/>
      <c r="C60" s="238"/>
      <c r="D60" s="211"/>
      <c r="E60" s="730"/>
      <c r="F60" s="616" t="s">
        <v>350</v>
      </c>
      <c r="G60" s="658">
        <f>'1 ประชากรราย หมู่บ้าน'!E383</f>
        <v>300</v>
      </c>
      <c r="H60" s="658">
        <f>'1 ประชากรราย หมู่บ้าน'!F383</f>
        <v>325</v>
      </c>
      <c r="I60" s="658" t="e">
        <f>'1 ประชากรราย หมู่บ้าน'!G383</f>
        <v>#N/A</v>
      </c>
      <c r="J60" s="658">
        <f>'1 ประชากรราย หมู่บ้าน'!H383</f>
        <v>317</v>
      </c>
    </row>
    <row r="61" spans="1:10" ht="23.25" customHeight="1">
      <c r="A61" s="225"/>
      <c r="B61" s="238"/>
      <c r="C61" s="238"/>
      <c r="D61" s="211"/>
      <c r="E61" s="730"/>
      <c r="F61" s="616" t="s">
        <v>312</v>
      </c>
      <c r="G61" s="658">
        <f>'1 ประชากรราย หมู่บ้าน'!E384</f>
        <v>439</v>
      </c>
      <c r="H61" s="658">
        <f>'1 ประชากรราย หมู่บ้าน'!F384</f>
        <v>483</v>
      </c>
      <c r="I61" s="658" t="e">
        <f>'1 ประชากรราย หมู่บ้าน'!G384</f>
        <v>#N/A</v>
      </c>
      <c r="J61" s="658">
        <f>'1 ประชากรราย หมู่บ้าน'!H384</f>
        <v>244</v>
      </c>
    </row>
    <row r="62" spans="1:10" ht="23.25" customHeight="1">
      <c r="A62" s="225"/>
      <c r="B62" s="771"/>
      <c r="C62" s="260"/>
      <c r="D62" s="211"/>
      <c r="E62" s="730"/>
      <c r="F62" s="629" t="s">
        <v>29</v>
      </c>
      <c r="G62" s="763">
        <f>SUM(G53:G61)</f>
        <v>3961</v>
      </c>
      <c r="H62" s="763">
        <f>SUM(H53:H61)</f>
        <v>4280</v>
      </c>
      <c r="I62" s="763" t="e">
        <f>SUM(I53:I61)</f>
        <v>#N/A</v>
      </c>
      <c r="J62" s="763">
        <f>SUM(J53:J61)</f>
        <v>3432</v>
      </c>
    </row>
    <row r="63" spans="1:11" ht="23.25" customHeight="1">
      <c r="A63" s="113"/>
      <c r="B63" s="151"/>
      <c r="C63" s="151" t="s">
        <v>1529</v>
      </c>
      <c r="D63" s="211">
        <v>2</v>
      </c>
      <c r="E63" s="730">
        <v>2</v>
      </c>
      <c r="F63" s="615" t="s">
        <v>1868</v>
      </c>
      <c r="G63" s="658">
        <f>'1 ประชากรราย หมู่บ้าน'!E379</f>
        <v>212</v>
      </c>
      <c r="H63" s="658">
        <f>'1 ประชากรราย หมู่บ้าน'!F379</f>
        <v>204</v>
      </c>
      <c r="I63" s="658" t="e">
        <f>'1 ประชากรราย หมู่บ้าน'!G379</f>
        <v>#N/A</v>
      </c>
      <c r="J63" s="658">
        <f>'1 ประชากรราย หมู่บ้าน'!H379</f>
        <v>151</v>
      </c>
      <c r="K63" s="38"/>
    </row>
    <row r="64" spans="1:10" ht="23.25" customHeight="1">
      <c r="A64" s="113"/>
      <c r="B64" s="151"/>
      <c r="C64" s="151"/>
      <c r="D64" s="211"/>
      <c r="E64" s="730"/>
      <c r="F64" s="616" t="s">
        <v>1897</v>
      </c>
      <c r="G64" s="658">
        <f>'1 ประชากรราย หมู่บ้าน'!E359</f>
        <v>266</v>
      </c>
      <c r="H64" s="658">
        <f>'1 ประชากรราย หมู่บ้าน'!F359</f>
        <v>258</v>
      </c>
      <c r="I64" s="658" t="e">
        <f>'1 ประชากรราย หมู่บ้าน'!G359</f>
        <v>#N/A</v>
      </c>
      <c r="J64" s="658">
        <f>'1 ประชากรราย หมู่บ้าน'!H359</f>
        <v>215</v>
      </c>
    </row>
    <row r="65" spans="1:11" ht="23.25" customHeight="1">
      <c r="A65" s="777"/>
      <c r="B65" s="843"/>
      <c r="C65" s="716"/>
      <c r="D65" s="211"/>
      <c r="E65" s="730"/>
      <c r="F65" s="629" t="s">
        <v>29</v>
      </c>
      <c r="G65" s="763">
        <f>SUM(G63:G64)</f>
        <v>478</v>
      </c>
      <c r="H65" s="763">
        <f>SUM(H63:H64)</f>
        <v>462</v>
      </c>
      <c r="I65" s="763">
        <f>G65+H65</f>
        <v>940</v>
      </c>
      <c r="J65" s="763">
        <f>SUM(J63:J64)</f>
        <v>366</v>
      </c>
      <c r="K65" s="38"/>
    </row>
    <row r="66" spans="1:10" ht="23.25" customHeight="1">
      <c r="A66" s="177" t="s">
        <v>130</v>
      </c>
      <c r="B66" s="151" t="s">
        <v>156</v>
      </c>
      <c r="C66" s="151" t="s">
        <v>1754</v>
      </c>
      <c r="D66" s="211">
        <v>4</v>
      </c>
      <c r="E66" s="730">
        <v>3</v>
      </c>
      <c r="F66" s="615" t="s">
        <v>1869</v>
      </c>
      <c r="G66" s="658">
        <f>'1 ประชากรราย หมู่บ้าน'!E353</f>
        <v>478</v>
      </c>
      <c r="H66" s="658">
        <f>'1 ประชากรราย หมู่บ้าน'!F353</f>
        <v>546</v>
      </c>
      <c r="I66" s="665" t="e">
        <f>'1 ประชากรราย หมู่บ้าน'!G353</f>
        <v>#N/A</v>
      </c>
      <c r="J66" s="658">
        <f>'1 ประชากรราย หมู่บ้าน'!H353</f>
        <v>435</v>
      </c>
    </row>
    <row r="67" spans="1:10" ht="23.25" customHeight="1">
      <c r="A67" s="113"/>
      <c r="B67" s="151"/>
      <c r="C67" s="151" t="s">
        <v>1755</v>
      </c>
      <c r="D67" s="211"/>
      <c r="E67" s="730"/>
      <c r="F67" s="616" t="s">
        <v>260</v>
      </c>
      <c r="G67" s="658">
        <f>'1 ประชากรราย หมู่บ้าน'!E357</f>
        <v>252</v>
      </c>
      <c r="H67" s="658">
        <f>'1 ประชากรราย หมู่บ้าน'!F357</f>
        <v>252</v>
      </c>
      <c r="I67" s="658" t="e">
        <f>'1 ประชากรราย หมู่บ้าน'!G357</f>
        <v>#N/A</v>
      </c>
      <c r="J67" s="658">
        <f>'1 ประชากรราย หมู่บ้าน'!H357</f>
        <v>198</v>
      </c>
    </row>
    <row r="68" spans="1:10" ht="23.25" customHeight="1">
      <c r="A68" s="113"/>
      <c r="B68" s="151"/>
      <c r="C68" s="151"/>
      <c r="D68" s="211"/>
      <c r="E68" s="730"/>
      <c r="F68" s="616" t="s">
        <v>157</v>
      </c>
      <c r="G68" s="658">
        <f>'1 ประชากรราย หมู่บ้าน'!E360</f>
        <v>375</v>
      </c>
      <c r="H68" s="658">
        <f>'1 ประชากรราย หมู่บ้าน'!F360</f>
        <v>412</v>
      </c>
      <c r="I68" s="658" t="e">
        <f>'1 ประชากรราย หมู่บ้าน'!G360</f>
        <v>#N/A</v>
      </c>
      <c r="J68" s="658">
        <f>'1 ประชากรราย หมู่บ้าน'!H360</f>
        <v>325</v>
      </c>
    </row>
    <row r="69" spans="1:10" ht="23.25" customHeight="1">
      <c r="A69" s="113"/>
      <c r="B69" s="842"/>
      <c r="C69" s="267"/>
      <c r="D69" s="211"/>
      <c r="E69" s="730"/>
      <c r="F69" s="629" t="s">
        <v>29</v>
      </c>
      <c r="G69" s="763">
        <f>SUM(G66:G68)</f>
        <v>1105</v>
      </c>
      <c r="H69" s="763">
        <f>SUM(H66:H68)</f>
        <v>1210</v>
      </c>
      <c r="I69" s="763">
        <f>SUM(G69:H69)</f>
        <v>2315</v>
      </c>
      <c r="J69" s="763">
        <f>SUM(J66:J68)</f>
        <v>958</v>
      </c>
    </row>
    <row r="70" spans="1:10" ht="21.75" customHeight="1">
      <c r="A70" s="225"/>
      <c r="B70" s="238"/>
      <c r="C70" s="770" t="s">
        <v>1521</v>
      </c>
      <c r="D70" s="211">
        <v>2</v>
      </c>
      <c r="E70" s="730">
        <v>5</v>
      </c>
      <c r="F70" s="616" t="s">
        <v>346</v>
      </c>
      <c r="G70" s="658">
        <f>'1 ประชากรราย หมู่บ้าน'!E354</f>
        <v>334</v>
      </c>
      <c r="H70" s="658">
        <f>'1 ประชากรราย หมู่บ้าน'!F354</f>
        <v>343</v>
      </c>
      <c r="I70" s="665" t="e">
        <f>'1 ประชากรราย หมู่บ้าน'!G354</f>
        <v>#N/A</v>
      </c>
      <c r="J70" s="658">
        <f>'1 ประชากรราย หมู่บ้าน'!H354</f>
        <v>275</v>
      </c>
    </row>
    <row r="71" spans="1:10" ht="21.75" customHeight="1">
      <c r="A71" s="225"/>
      <c r="B71" s="238"/>
      <c r="C71" s="238"/>
      <c r="D71" s="211"/>
      <c r="E71" s="730"/>
      <c r="F71" s="615" t="s">
        <v>1895</v>
      </c>
      <c r="G71" s="658">
        <f>'1 ประชากรราย หมู่บ้าน'!E355</f>
        <v>635</v>
      </c>
      <c r="H71" s="658">
        <f>'1 ประชากรราย หมู่บ้าน'!F355</f>
        <v>608</v>
      </c>
      <c r="I71" s="658" t="e">
        <f>'1 ประชากรราย หมู่บ้าน'!G355</f>
        <v>#N/A</v>
      </c>
      <c r="J71" s="658">
        <f>'1 ประชากรราย หมู่บ้าน'!H355</f>
        <v>369</v>
      </c>
    </row>
    <row r="72" spans="1:10" ht="21.75" customHeight="1">
      <c r="A72" s="225"/>
      <c r="B72" s="238"/>
      <c r="C72" s="260"/>
      <c r="D72" s="684"/>
      <c r="E72" s="730"/>
      <c r="F72" s="215" t="s">
        <v>344</v>
      </c>
      <c r="G72" s="658">
        <f>'1 ประชากรราย หมู่บ้าน'!E356</f>
        <v>392</v>
      </c>
      <c r="H72" s="658">
        <f>'1 ประชากรราย หมู่บ้าน'!F356</f>
        <v>425</v>
      </c>
      <c r="I72" s="658" t="e">
        <f>'1 ประชากรราย หมู่บ้าน'!G356</f>
        <v>#N/A</v>
      </c>
      <c r="J72" s="658">
        <f>'1 ประชากรราย หมู่บ้าน'!H356</f>
        <v>298</v>
      </c>
    </row>
    <row r="73" spans="1:10" ht="21.75" customHeight="1">
      <c r="A73" s="225"/>
      <c r="B73" s="238"/>
      <c r="C73" s="260"/>
      <c r="D73" s="684"/>
      <c r="E73" s="730"/>
      <c r="F73" s="215" t="s">
        <v>345</v>
      </c>
      <c r="G73" s="658">
        <f>'1 ประชากรราย หมู่บ้าน'!E358</f>
        <v>529</v>
      </c>
      <c r="H73" s="658">
        <f>'1 ประชากรราย หมู่บ้าน'!F358</f>
        <v>565</v>
      </c>
      <c r="I73" s="658" t="e">
        <f>'1 ประชากรราย หมู่บ้าน'!G358</f>
        <v>#N/A</v>
      </c>
      <c r="J73" s="658">
        <f>'1 ประชากรราย หมู่บ้าน'!H358</f>
        <v>414</v>
      </c>
    </row>
    <row r="74" spans="1:10" ht="21.75" customHeight="1">
      <c r="A74" s="225"/>
      <c r="B74" s="238"/>
      <c r="C74" s="260"/>
      <c r="D74" s="211"/>
      <c r="E74" s="730"/>
      <c r="F74" s="215" t="s">
        <v>343</v>
      </c>
      <c r="G74" s="658">
        <f>'1 ประชากรราย หมู่บ้าน'!E361</f>
        <v>271</v>
      </c>
      <c r="H74" s="658">
        <f>'1 ประชากรราย หมู่บ้าน'!F361</f>
        <v>286</v>
      </c>
      <c r="I74" s="658" t="e">
        <f>'1 ประชากรราย หมู่บ้าน'!G361</f>
        <v>#N/A</v>
      </c>
      <c r="J74" s="658">
        <f>'1 ประชากรราย หมู่บ้าน'!H361</f>
        <v>207</v>
      </c>
    </row>
    <row r="75" spans="1:10" ht="21.75" customHeight="1">
      <c r="A75" s="225"/>
      <c r="B75" s="771"/>
      <c r="C75" s="260"/>
      <c r="D75" s="211"/>
      <c r="E75" s="730"/>
      <c r="F75" s="629" t="s">
        <v>29</v>
      </c>
      <c r="G75" s="763">
        <f>SUM(G70:G74)</f>
        <v>2161</v>
      </c>
      <c r="H75" s="763">
        <f>SUM(H70:H74)</f>
        <v>2227</v>
      </c>
      <c r="I75" s="763">
        <f>SUM(G75:H75)</f>
        <v>4388</v>
      </c>
      <c r="J75" s="763">
        <f>SUM(J70:J74)</f>
        <v>1563</v>
      </c>
    </row>
    <row r="76" spans="1:10" ht="21.75" customHeight="1">
      <c r="A76" s="225"/>
      <c r="B76" s="238"/>
      <c r="C76" s="260" t="s">
        <v>1756</v>
      </c>
      <c r="D76" s="211">
        <v>3</v>
      </c>
      <c r="E76" s="730">
        <v>3</v>
      </c>
      <c r="F76" s="608" t="s">
        <v>1896</v>
      </c>
      <c r="G76" s="658">
        <f>'1 ประชากรราย หมู่บ้าน'!E350</f>
        <v>479</v>
      </c>
      <c r="H76" s="658">
        <f>'1 ประชากรราย หมู่บ้าน'!F350</f>
        <v>512</v>
      </c>
      <c r="I76" s="658" t="e">
        <f>'1 ประชากรราย หมู่บ้าน'!G350</f>
        <v>#N/A</v>
      </c>
      <c r="J76" s="658">
        <f>'1 ประชากรราย หมู่บ้าน'!H350</f>
        <v>469</v>
      </c>
    </row>
    <row r="77" spans="1:10" ht="21.75" customHeight="1">
      <c r="A77" s="225"/>
      <c r="B77" s="238"/>
      <c r="C77" s="260" t="s">
        <v>2059</v>
      </c>
      <c r="D77" s="211"/>
      <c r="E77" s="730"/>
      <c r="F77" s="215" t="s">
        <v>253</v>
      </c>
      <c r="G77" s="658">
        <f>'1 ประชากรราย หมู่บ้าน'!E351</f>
        <v>689</v>
      </c>
      <c r="H77" s="658">
        <f>'1 ประชากรราย หมู่บ้าน'!F351</f>
        <v>709</v>
      </c>
      <c r="I77" s="658" t="e">
        <f>'1 ประชากรราย หมู่บ้าน'!G351</f>
        <v>#N/A</v>
      </c>
      <c r="J77" s="658">
        <f>'1 ประชากรราย หมู่บ้าน'!H351</f>
        <v>894</v>
      </c>
    </row>
    <row r="78" spans="1:10" ht="21.75" customHeight="1">
      <c r="A78" s="225"/>
      <c r="B78" s="238"/>
      <c r="C78" s="260"/>
      <c r="D78" s="684"/>
      <c r="E78" s="730"/>
      <c r="F78" s="215" t="s">
        <v>300</v>
      </c>
      <c r="G78" s="658">
        <f>'1 ประชากรราย หมู่บ้าน'!E352</f>
        <v>516</v>
      </c>
      <c r="H78" s="658">
        <f>'1 ประชากรราย หมู่บ้าน'!F352</f>
        <v>587</v>
      </c>
      <c r="I78" s="658" t="e">
        <f>'1 ประชากรราย หมู่บ้าน'!G352</f>
        <v>#N/A</v>
      </c>
      <c r="J78" s="658">
        <f>'1 ประชากรราย หมู่บ้าน'!H352</f>
        <v>411</v>
      </c>
    </row>
    <row r="79" spans="1:11" ht="21.75" customHeight="1">
      <c r="A79" s="225"/>
      <c r="B79" s="771"/>
      <c r="C79" s="260"/>
      <c r="D79" s="211"/>
      <c r="E79" s="730"/>
      <c r="F79" s="629" t="s">
        <v>29</v>
      </c>
      <c r="G79" s="763">
        <f>SUM(G76:G78)</f>
        <v>1684</v>
      </c>
      <c r="H79" s="763">
        <f>SUM(H76:H78)</f>
        <v>1808</v>
      </c>
      <c r="I79" s="763">
        <f>SUM(G79:H79)</f>
        <v>3492</v>
      </c>
      <c r="J79" s="763">
        <f>SUM(J76:J78)</f>
        <v>1774</v>
      </c>
      <c r="K79" s="38"/>
    </row>
    <row r="80" spans="1:10" ht="23.25">
      <c r="A80" s="225"/>
      <c r="B80" s="771" t="s">
        <v>161</v>
      </c>
      <c r="C80" s="260" t="s">
        <v>1522</v>
      </c>
      <c r="D80" s="211">
        <v>3</v>
      </c>
      <c r="E80" s="730">
        <v>6</v>
      </c>
      <c r="F80" s="616" t="s">
        <v>336</v>
      </c>
      <c r="G80" s="658">
        <f>'1 ประชากรราย หมู่บ้าน'!E333</f>
        <v>293</v>
      </c>
      <c r="H80" s="658">
        <f>'1 ประชากรราย หมู่บ้าน'!F333</f>
        <v>287</v>
      </c>
      <c r="I80" s="658" t="e">
        <f>'1 ประชากรราย หมู่บ้าน'!G333</f>
        <v>#N/A</v>
      </c>
      <c r="J80" s="658">
        <f>'1 ประชากรราย หมู่บ้าน'!H333</f>
        <v>448</v>
      </c>
    </row>
    <row r="81" spans="1:10" ht="23.25">
      <c r="A81" s="225"/>
      <c r="B81" s="775" t="s">
        <v>162</v>
      </c>
      <c r="C81" s="260" t="s">
        <v>2060</v>
      </c>
      <c r="D81" s="211"/>
      <c r="E81" s="730"/>
      <c r="F81" s="616" t="s">
        <v>1777</v>
      </c>
      <c r="G81" s="658">
        <f>'1 ประชากรราย หมู่บ้าน'!E334</f>
        <v>512</v>
      </c>
      <c r="H81" s="658">
        <f>'1 ประชากรราย หมู่บ้าน'!F334</f>
        <v>552</v>
      </c>
      <c r="I81" s="658" t="e">
        <f>'1 ประชากรราย หมู่บ้าน'!G334</f>
        <v>#N/A</v>
      </c>
      <c r="J81" s="658">
        <f>'1 ประชากรราย หมู่บ้าน'!H334</f>
        <v>507</v>
      </c>
    </row>
    <row r="82" spans="1:10" ht="23.25">
      <c r="A82" s="225"/>
      <c r="B82" s="775"/>
      <c r="C82" s="260"/>
      <c r="D82" s="211"/>
      <c r="E82" s="730"/>
      <c r="F82" s="616" t="s">
        <v>335</v>
      </c>
      <c r="G82" s="658">
        <f>'1 ประชากรราย หมู่บ้าน'!E335</f>
        <v>230</v>
      </c>
      <c r="H82" s="658">
        <f>'1 ประชากรราย หมู่บ้าน'!F335</f>
        <v>268</v>
      </c>
      <c r="I82" s="658" t="e">
        <f>'1 ประชากรราย หมู่บ้าน'!G335</f>
        <v>#N/A</v>
      </c>
      <c r="J82" s="658">
        <f>'1 ประชากรราย หมู่บ้าน'!H335</f>
        <v>188</v>
      </c>
    </row>
    <row r="83" spans="1:10" ht="23.25">
      <c r="A83" s="225"/>
      <c r="B83" s="775"/>
      <c r="C83" s="260"/>
      <c r="D83" s="211"/>
      <c r="E83" s="730"/>
      <c r="F83" s="615" t="s">
        <v>1778</v>
      </c>
      <c r="G83" s="658">
        <f>'1 ประชากรราย หมู่บ้าน'!E336</f>
        <v>417</v>
      </c>
      <c r="H83" s="658">
        <f>'1 ประชากรราย หมู่บ้าน'!F336</f>
        <v>395</v>
      </c>
      <c r="I83" s="658" t="e">
        <f>'1 ประชากรราย หมู่บ้าน'!G336</f>
        <v>#N/A</v>
      </c>
      <c r="J83" s="658">
        <f>'1 ประชากรราย หมู่บ้าน'!H336</f>
        <v>372</v>
      </c>
    </row>
    <row r="84" spans="1:10" ht="23.25">
      <c r="A84" s="225"/>
      <c r="B84" s="771"/>
      <c r="C84" s="260"/>
      <c r="D84" s="211"/>
      <c r="E84" s="730"/>
      <c r="F84" s="616" t="s">
        <v>159</v>
      </c>
      <c r="G84" s="658">
        <f>'1 ประชากรราย หมู่บ้าน'!E337</f>
        <v>460</v>
      </c>
      <c r="H84" s="658">
        <f>'1 ประชากรราย หมู่บ้าน'!F337</f>
        <v>459</v>
      </c>
      <c r="I84" s="658" t="e">
        <f>'1 ประชากรราย หมู่บ้าน'!G337</f>
        <v>#N/A</v>
      </c>
      <c r="J84" s="658">
        <f>'1 ประชากรราย หมู่บ้าน'!H337</f>
        <v>414</v>
      </c>
    </row>
    <row r="85" spans="1:10" ht="23.25">
      <c r="A85" s="225"/>
      <c r="B85" s="771"/>
      <c r="C85" s="260"/>
      <c r="D85" s="211"/>
      <c r="E85" s="730"/>
      <c r="F85" s="649" t="s">
        <v>160</v>
      </c>
      <c r="G85" s="658">
        <f>'1 ประชากรราย หมู่บ้าน'!E338</f>
        <v>121</v>
      </c>
      <c r="H85" s="658">
        <f>'1 ประชากรราย หมู่บ้าน'!F338</f>
        <v>132</v>
      </c>
      <c r="I85" s="658" t="e">
        <f>'1 ประชากรราย หมู่บ้าน'!G338</f>
        <v>#N/A</v>
      </c>
      <c r="J85" s="658">
        <f>'1 ประชากรราย หมู่บ้าน'!H338</f>
        <v>153</v>
      </c>
    </row>
    <row r="86" spans="1:10" ht="23.25">
      <c r="A86" s="225"/>
      <c r="B86" s="771"/>
      <c r="C86" s="260"/>
      <c r="D86" s="211"/>
      <c r="E86" s="730"/>
      <c r="F86" s="629" t="s">
        <v>29</v>
      </c>
      <c r="G86" s="763">
        <f>SUM(G80:G85)</f>
        <v>2033</v>
      </c>
      <c r="H86" s="763">
        <f>SUM(H80:H85)</f>
        <v>2093</v>
      </c>
      <c r="I86" s="763">
        <f>SUM(G86:H86)</f>
        <v>4126</v>
      </c>
      <c r="J86" s="763">
        <f>SUM(J80:J85)</f>
        <v>2082</v>
      </c>
    </row>
    <row r="87" spans="1:10" ht="23.25">
      <c r="A87" s="225"/>
      <c r="B87" s="238" t="s">
        <v>158</v>
      </c>
      <c r="C87" s="238" t="s">
        <v>2057</v>
      </c>
      <c r="D87" s="684">
        <v>3</v>
      </c>
      <c r="E87" s="730">
        <v>9</v>
      </c>
      <c r="F87" s="622" t="s">
        <v>337</v>
      </c>
      <c r="G87" s="658">
        <f>'1 ประชากรราย หมู่บ้าน'!E340</f>
        <v>530</v>
      </c>
      <c r="H87" s="658">
        <f>'1 ประชากรราย หมู่บ้าน'!F340</f>
        <v>615</v>
      </c>
      <c r="I87" s="658" t="e">
        <f>'1 ประชากรราย หมู่บ้าน'!G340</f>
        <v>#N/A</v>
      </c>
      <c r="J87" s="658">
        <f>'1 ประชากรราย หมู่บ้าน'!H340</f>
        <v>476</v>
      </c>
    </row>
    <row r="88" spans="1:10" ht="23.25">
      <c r="A88" s="225"/>
      <c r="B88" s="238"/>
      <c r="C88" s="238" t="s">
        <v>2058</v>
      </c>
      <c r="D88" s="684"/>
      <c r="E88" s="730"/>
      <c r="F88" s="616" t="s">
        <v>338</v>
      </c>
      <c r="G88" s="658">
        <f>'1 ประชากรราย หมู่บ้าน'!E341</f>
        <v>247</v>
      </c>
      <c r="H88" s="658">
        <f>'1 ประชากรราย หมู่บ้าน'!F341</f>
        <v>272</v>
      </c>
      <c r="I88" s="658" t="e">
        <f>'1 ประชากรราย หมู่บ้าน'!G341</f>
        <v>#N/A</v>
      </c>
      <c r="J88" s="658">
        <f>'1 ประชากรราย หมู่บ้าน'!H341</f>
        <v>195</v>
      </c>
    </row>
    <row r="89" spans="1:10" ht="23.25">
      <c r="A89" s="225"/>
      <c r="B89" s="238"/>
      <c r="C89" s="260"/>
      <c r="D89" s="684"/>
      <c r="E89" s="730"/>
      <c r="F89" s="616" t="s">
        <v>163</v>
      </c>
      <c r="G89" s="658">
        <f>'1 ประชากรราย หมู่บ้าน'!E342</f>
        <v>444</v>
      </c>
      <c r="H89" s="658">
        <f>'1 ประชากรราย หมู่บ้าน'!F342</f>
        <v>446</v>
      </c>
      <c r="I89" s="658" t="e">
        <f>'1 ประชากรราย หมู่บ้าน'!G342</f>
        <v>#N/A</v>
      </c>
      <c r="J89" s="658">
        <f>'1 ประชากรราย หมู่บ้าน'!H342</f>
        <v>457</v>
      </c>
    </row>
    <row r="90" spans="1:10" ht="23.25">
      <c r="A90" s="225"/>
      <c r="B90" s="238"/>
      <c r="C90" s="260"/>
      <c r="D90" s="684"/>
      <c r="E90" s="730"/>
      <c r="F90" s="615" t="s">
        <v>1894</v>
      </c>
      <c r="G90" s="658">
        <f>'1 ประชากรราย หมู่บ้าน'!E343</f>
        <v>826</v>
      </c>
      <c r="H90" s="658">
        <f>'1 ประชากรราย หมู่บ้าน'!F343</f>
        <v>784</v>
      </c>
      <c r="I90" s="658" t="e">
        <f>'1 ประชากรราย หมู่บ้าน'!G343</f>
        <v>#N/A</v>
      </c>
      <c r="J90" s="658">
        <f>'1 ประชากรราย หมู่บ้าน'!H343</f>
        <v>859</v>
      </c>
    </row>
    <row r="91" spans="1:10" ht="23.25">
      <c r="A91" s="225"/>
      <c r="B91" s="192"/>
      <c r="C91" s="192"/>
      <c r="D91" s="113"/>
      <c r="E91" s="293"/>
      <c r="F91" s="776" t="s">
        <v>339</v>
      </c>
      <c r="G91" s="658">
        <f>'1 ประชากรราย หมู่บ้าน'!E344</f>
        <v>424</v>
      </c>
      <c r="H91" s="658">
        <f>'1 ประชากรราย หมู่บ้าน'!F344</f>
        <v>428</v>
      </c>
      <c r="I91" s="658" t="e">
        <f>'1 ประชากรราย หมู่บ้าน'!G344</f>
        <v>#N/A</v>
      </c>
      <c r="J91" s="658">
        <f>'1 ประชากรราย หมู่บ้าน'!H344</f>
        <v>488</v>
      </c>
    </row>
    <row r="92" spans="1:10" ht="23.25">
      <c r="A92" s="225"/>
      <c r="B92" s="192"/>
      <c r="C92" s="192"/>
      <c r="D92" s="113"/>
      <c r="E92" s="293"/>
      <c r="F92" s="776" t="s">
        <v>340</v>
      </c>
      <c r="G92" s="658">
        <f>'1 ประชากรราย หมู่บ้าน'!E345</f>
        <v>795</v>
      </c>
      <c r="H92" s="658">
        <f>'1 ประชากรราย หมู่บ้าน'!F345</f>
        <v>797</v>
      </c>
      <c r="I92" s="658" t="e">
        <f>'1 ประชากรราย หมู่บ้าน'!G345</f>
        <v>#N/A</v>
      </c>
      <c r="J92" s="658">
        <f>'1 ประชากรราย หมู่บ้าน'!H345</f>
        <v>895</v>
      </c>
    </row>
    <row r="93" spans="1:10" ht="23.25">
      <c r="A93" s="225"/>
      <c r="B93" s="192"/>
      <c r="C93" s="192"/>
      <c r="D93" s="113"/>
      <c r="E93" s="293"/>
      <c r="F93" s="776" t="s">
        <v>341</v>
      </c>
      <c r="G93" s="658">
        <f>'1 ประชากรราย หมู่บ้าน'!E346</f>
        <v>439</v>
      </c>
      <c r="H93" s="658">
        <f>'1 ประชากรราย หมู่บ้าน'!F346</f>
        <v>433</v>
      </c>
      <c r="I93" s="658" t="e">
        <f>'1 ประชากรราย หมู่บ้าน'!G346</f>
        <v>#N/A</v>
      </c>
      <c r="J93" s="658">
        <f>'1 ประชากรราย หมู่บ้าน'!H346</f>
        <v>416</v>
      </c>
    </row>
    <row r="94" spans="1:10" ht="23.25">
      <c r="A94" s="225"/>
      <c r="B94" s="192"/>
      <c r="C94" s="192"/>
      <c r="D94" s="113"/>
      <c r="E94" s="293"/>
      <c r="F94" s="776" t="s">
        <v>342</v>
      </c>
      <c r="G94" s="658">
        <f>'1 ประชากรราย หมู่บ้าน'!E347</f>
        <v>308</v>
      </c>
      <c r="H94" s="658">
        <f>'1 ประชากรราย หมู่บ้าน'!F347</f>
        <v>351</v>
      </c>
      <c r="I94" s="658" t="e">
        <f>'1 ประชากรราย หมู่บ้าน'!G347</f>
        <v>#N/A</v>
      </c>
      <c r="J94" s="658">
        <f>'1 ประชากรราย หมู่บ้าน'!H347</f>
        <v>317</v>
      </c>
    </row>
    <row r="95" spans="1:10" ht="23.25">
      <c r="A95" s="225"/>
      <c r="B95" s="192"/>
      <c r="C95" s="192"/>
      <c r="D95" s="777"/>
      <c r="E95" s="778"/>
      <c r="F95" s="336" t="s">
        <v>313</v>
      </c>
      <c r="G95" s="658">
        <f>'1 ประชากรราย หมู่บ้าน'!E348</f>
        <v>340</v>
      </c>
      <c r="H95" s="658">
        <f>'1 ประชากรราย หมู่บ้าน'!F348</f>
        <v>362</v>
      </c>
      <c r="I95" s="658" t="e">
        <f>'1 ประชากรราย หมู่บ้าน'!G348</f>
        <v>#N/A</v>
      </c>
      <c r="J95" s="658">
        <f>'1 ประชากรราย หมู่บ้าน'!H348</f>
        <v>270</v>
      </c>
    </row>
    <row r="96" spans="1:10" ht="23.25">
      <c r="A96" s="225"/>
      <c r="B96" s="192"/>
      <c r="C96" s="192"/>
      <c r="D96" s="211"/>
      <c r="E96" s="730"/>
      <c r="F96" s="643" t="s">
        <v>29</v>
      </c>
      <c r="G96" s="765">
        <f>SUM(G87:G95)</f>
        <v>4353</v>
      </c>
      <c r="H96" s="765">
        <f>SUM(H87:H95)</f>
        <v>4488</v>
      </c>
      <c r="I96" s="886">
        <f>SUM(G96:H96)</f>
        <v>8841</v>
      </c>
      <c r="J96" s="765">
        <f>SUM(J87:J95)</f>
        <v>4373</v>
      </c>
    </row>
    <row r="97" spans="1:10" s="14" customFormat="1" ht="21">
      <c r="A97" s="918" t="s">
        <v>510</v>
      </c>
      <c r="B97" s="919"/>
      <c r="C97" s="919"/>
      <c r="D97" s="919"/>
      <c r="E97" s="919"/>
      <c r="F97" s="920"/>
      <c r="G97" s="763">
        <f>G96+G86+G79+G75+G69+G65+G62+G52+G48+G45+G42+G37+G33+G30+G25+G21</f>
        <v>33295</v>
      </c>
      <c r="H97" s="763">
        <f>H96+H86+H79+H75+H69+H65+H62+H52+H48+H45+H42+H37+H33+H30+H25+H21</f>
        <v>34900</v>
      </c>
      <c r="I97" s="666">
        <f>SUM(G97:H97)</f>
        <v>68195</v>
      </c>
      <c r="J97" s="763">
        <f>J96+J86+J79+J75+J69+J65+J62+J52+J48+J45+J42+J37+J33+J30+J25+J21</f>
        <v>33919</v>
      </c>
    </row>
    <row r="98" spans="1:10" ht="21.75">
      <c r="A98" s="299"/>
      <c r="B98" s="667"/>
      <c r="C98" s="667"/>
      <c r="D98" s="667"/>
      <c r="E98" s="667"/>
      <c r="F98" s="667"/>
      <c r="G98" s="668"/>
      <c r="H98" s="668"/>
      <c r="I98" s="668"/>
      <c r="J98" s="668"/>
    </row>
    <row r="99" spans="1:10" ht="23.25">
      <c r="A99" s="673"/>
      <c r="B99" s="725"/>
      <c r="C99" s="725"/>
      <c r="D99" s="673"/>
      <c r="E99" s="293"/>
      <c r="F99" s="320"/>
      <c r="G99" s="779"/>
      <c r="H99" s="779"/>
      <c r="I99" s="779"/>
      <c r="J99" s="779"/>
    </row>
    <row r="100" spans="1:10" ht="23.25">
      <c r="A100" s="673"/>
      <c r="B100" s="725"/>
      <c r="C100" s="725"/>
      <c r="D100" s="673"/>
      <c r="E100" s="293"/>
      <c r="F100" s="320"/>
      <c r="G100" s="779"/>
      <c r="H100" s="779"/>
      <c r="I100" s="779"/>
      <c r="J100" s="779"/>
    </row>
    <row r="101" spans="1:10" ht="23.25">
      <c r="A101" s="673"/>
      <c r="B101" s="725"/>
      <c r="C101" s="725"/>
      <c r="D101" s="673"/>
      <c r="E101" s="293"/>
      <c r="F101" s="320"/>
      <c r="G101" s="779"/>
      <c r="H101" s="779"/>
      <c r="I101" s="779"/>
      <c r="J101" s="779"/>
    </row>
    <row r="102" spans="1:10" ht="23.25">
      <c r="A102" s="673"/>
      <c r="B102" s="725"/>
      <c r="C102" s="725"/>
      <c r="D102" s="673"/>
      <c r="E102" s="293"/>
      <c r="F102" s="320"/>
      <c r="G102" s="779"/>
      <c r="H102" s="779"/>
      <c r="I102" s="779"/>
      <c r="J102" s="779"/>
    </row>
    <row r="103" spans="1:10" ht="23.25">
      <c r="A103" s="673"/>
      <c r="B103" s="725"/>
      <c r="C103" s="725"/>
      <c r="D103" s="673"/>
      <c r="E103" s="293"/>
      <c r="F103" s="320"/>
      <c r="G103" s="779"/>
      <c r="H103" s="779"/>
      <c r="I103" s="779"/>
      <c r="J103" s="779"/>
    </row>
    <row r="104" spans="1:10" ht="23.25">
      <c r="A104" s="673"/>
      <c r="B104" s="725"/>
      <c r="C104" s="725"/>
      <c r="D104" s="673"/>
      <c r="E104" s="293"/>
      <c r="F104" s="320"/>
      <c r="G104" s="779"/>
      <c r="H104" s="779"/>
      <c r="I104" s="779"/>
      <c r="J104" s="779"/>
    </row>
    <row r="105" spans="1:10" ht="23.25">
      <c r="A105" s="673"/>
      <c r="B105" s="725"/>
      <c r="C105" s="725"/>
      <c r="D105" s="673"/>
      <c r="E105" s="293"/>
      <c r="F105" s="320"/>
      <c r="G105" s="779"/>
      <c r="H105" s="779"/>
      <c r="I105" s="779"/>
      <c r="J105" s="779"/>
    </row>
    <row r="106" spans="1:10" ht="23.25">
      <c r="A106" s="673"/>
      <c r="B106" s="725"/>
      <c r="C106" s="725"/>
      <c r="D106" s="673"/>
      <c r="E106" s="293"/>
      <c r="F106" s="320"/>
      <c r="G106" s="779"/>
      <c r="H106" s="779"/>
      <c r="I106" s="779"/>
      <c r="J106" s="779"/>
    </row>
    <row r="107" spans="1:10" ht="23.25">
      <c r="A107" s="673"/>
      <c r="B107" s="725"/>
      <c r="C107" s="725"/>
      <c r="D107" s="673"/>
      <c r="E107" s="293"/>
      <c r="F107" s="320"/>
      <c r="G107" s="779"/>
      <c r="H107" s="779"/>
      <c r="I107" s="779"/>
      <c r="J107" s="779"/>
    </row>
    <row r="108" spans="1:10" ht="23.25">
      <c r="A108" s="673"/>
      <c r="B108" s="725"/>
      <c r="C108" s="725"/>
      <c r="D108" s="673"/>
      <c r="E108" s="293"/>
      <c r="F108" s="320"/>
      <c r="G108" s="779"/>
      <c r="H108" s="779"/>
      <c r="I108" s="779"/>
      <c r="J108" s="779"/>
    </row>
    <row r="109" spans="1:10" ht="23.25">
      <c r="A109" s="673"/>
      <c r="B109" s="725"/>
      <c r="C109" s="725"/>
      <c r="D109" s="673"/>
      <c r="E109" s="293"/>
      <c r="F109" s="320"/>
      <c r="G109" s="779"/>
      <c r="H109" s="779"/>
      <c r="I109" s="779"/>
      <c r="J109" s="779"/>
    </row>
    <row r="110" spans="1:10" ht="23.25">
      <c r="A110" s="673"/>
      <c r="B110" s="725"/>
      <c r="C110" s="725"/>
      <c r="D110" s="673"/>
      <c r="E110" s="293"/>
      <c r="F110" s="320"/>
      <c r="G110" s="779"/>
      <c r="H110" s="779"/>
      <c r="I110" s="779"/>
      <c r="J110" s="779"/>
    </row>
    <row r="111" spans="1:10" ht="23.25">
      <c r="A111" s="673"/>
      <c r="B111" s="725"/>
      <c r="C111" s="725"/>
      <c r="D111" s="673"/>
      <c r="E111" s="293"/>
      <c r="F111" s="320"/>
      <c r="G111" s="779"/>
      <c r="H111" s="779"/>
      <c r="I111" s="779"/>
      <c r="J111" s="779"/>
    </row>
    <row r="112" spans="1:10" ht="23.25">
      <c r="A112" s="673"/>
      <c r="B112" s="725"/>
      <c r="C112" s="725"/>
      <c r="D112" s="673"/>
      <c r="E112" s="293"/>
      <c r="F112" s="320"/>
      <c r="G112" s="779"/>
      <c r="H112" s="779"/>
      <c r="I112" s="779"/>
      <c r="J112" s="779"/>
    </row>
    <row r="113" spans="1:10" ht="23.25">
      <c r="A113" s="673"/>
      <c r="B113" s="725"/>
      <c r="C113" s="725"/>
      <c r="D113" s="673"/>
      <c r="E113" s="293"/>
      <c r="F113" s="320"/>
      <c r="G113" s="779"/>
      <c r="H113" s="779"/>
      <c r="I113" s="779"/>
      <c r="J113" s="779"/>
    </row>
    <row r="114" spans="1:10" ht="23.25">
      <c r="A114" s="673"/>
      <c r="B114" s="725"/>
      <c r="C114" s="725"/>
      <c r="D114" s="673"/>
      <c r="E114" s="293"/>
      <c r="F114" s="320"/>
      <c r="G114" s="779"/>
      <c r="H114" s="779"/>
      <c r="I114" s="779"/>
      <c r="J114" s="779"/>
    </row>
    <row r="115" spans="1:10" ht="23.25">
      <c r="A115" s="673"/>
      <c r="B115" s="725"/>
      <c r="C115" s="725"/>
      <c r="D115" s="673"/>
      <c r="E115" s="293"/>
      <c r="F115" s="320"/>
      <c r="G115" s="779"/>
      <c r="H115" s="779"/>
      <c r="I115" s="779"/>
      <c r="J115" s="779"/>
    </row>
    <row r="116" spans="1:10" ht="23.25">
      <c r="A116" s="673"/>
      <c r="B116" s="725"/>
      <c r="C116" s="725"/>
      <c r="D116" s="673"/>
      <c r="E116" s="293"/>
      <c r="F116" s="320"/>
      <c r="G116" s="779"/>
      <c r="H116" s="779"/>
      <c r="I116" s="779"/>
      <c r="J116" s="779"/>
    </row>
    <row r="117" spans="1:10" ht="23.25">
      <c r="A117" s="673"/>
      <c r="B117" s="725"/>
      <c r="C117" s="725"/>
      <c r="D117" s="673"/>
      <c r="E117" s="293"/>
      <c r="F117" s="320"/>
      <c r="G117" s="779"/>
      <c r="H117" s="779"/>
      <c r="I117" s="779"/>
      <c r="J117" s="779"/>
    </row>
    <row r="118" spans="1:10" ht="23.25">
      <c r="A118" s="673"/>
      <c r="B118" s="725"/>
      <c r="C118" s="725"/>
      <c r="D118" s="673"/>
      <c r="E118" s="293"/>
      <c r="F118" s="320"/>
      <c r="G118" s="779"/>
      <c r="H118" s="779"/>
      <c r="I118" s="779"/>
      <c r="J118" s="779"/>
    </row>
    <row r="119" spans="1:10" ht="23.25">
      <c r="A119" s="673"/>
      <c r="B119" s="725"/>
      <c r="C119" s="725"/>
      <c r="D119" s="673"/>
      <c r="E119" s="293"/>
      <c r="F119" s="320"/>
      <c r="G119" s="779"/>
      <c r="H119" s="779"/>
      <c r="I119" s="779"/>
      <c r="J119" s="779"/>
    </row>
    <row r="120" spans="1:10" ht="23.25">
      <c r="A120" s="673"/>
      <c r="B120" s="725"/>
      <c r="C120" s="725"/>
      <c r="D120" s="673"/>
      <c r="E120" s="293"/>
      <c r="F120" s="320"/>
      <c r="G120" s="779"/>
      <c r="H120" s="779"/>
      <c r="I120" s="779"/>
      <c r="J120" s="779"/>
    </row>
    <row r="121" spans="1:10" ht="23.25">
      <c r="A121" s="673"/>
      <c r="B121" s="725"/>
      <c r="C121" s="725"/>
      <c r="D121" s="673"/>
      <c r="E121" s="293"/>
      <c r="F121" s="320"/>
      <c r="G121" s="779"/>
      <c r="H121" s="779"/>
      <c r="I121" s="779"/>
      <c r="J121" s="779"/>
    </row>
    <row r="122" spans="1:10" ht="23.25">
      <c r="A122" s="673"/>
      <c r="B122" s="725"/>
      <c r="C122" s="725"/>
      <c r="D122" s="673"/>
      <c r="E122" s="293"/>
      <c r="F122" s="320"/>
      <c r="G122" s="779"/>
      <c r="H122" s="779"/>
      <c r="I122" s="779"/>
      <c r="J122" s="779"/>
    </row>
    <row r="123" spans="1:10" ht="23.25">
      <c r="A123" s="673"/>
      <c r="B123" s="725"/>
      <c r="C123" s="725"/>
      <c r="D123" s="673"/>
      <c r="E123" s="293"/>
      <c r="F123" s="320"/>
      <c r="G123" s="779"/>
      <c r="H123" s="779"/>
      <c r="I123" s="779"/>
      <c r="J123" s="779"/>
    </row>
    <row r="124" spans="1:10" ht="23.25">
      <c r="A124" s="673"/>
      <c r="B124" s="725"/>
      <c r="C124" s="725"/>
      <c r="D124" s="673"/>
      <c r="E124" s="293"/>
      <c r="F124" s="320"/>
      <c r="G124" s="779"/>
      <c r="H124" s="779"/>
      <c r="I124" s="779"/>
      <c r="J124" s="779"/>
    </row>
    <row r="125" spans="1:10" ht="23.25">
      <c r="A125" s="673"/>
      <c r="B125" s="725"/>
      <c r="C125" s="725"/>
      <c r="D125" s="673"/>
      <c r="E125" s="293"/>
      <c r="F125" s="320"/>
      <c r="G125" s="779"/>
      <c r="H125" s="779"/>
      <c r="I125" s="779"/>
      <c r="J125" s="779"/>
    </row>
    <row r="126" spans="1:10" ht="23.25">
      <c r="A126" s="673"/>
      <c r="B126" s="725"/>
      <c r="C126" s="725"/>
      <c r="D126" s="673"/>
      <c r="E126" s="293"/>
      <c r="F126" s="320"/>
      <c r="G126" s="779"/>
      <c r="H126" s="779"/>
      <c r="I126" s="779"/>
      <c r="J126" s="779"/>
    </row>
    <row r="127" spans="1:10" ht="23.25">
      <c r="A127" s="673"/>
      <c r="B127" s="725"/>
      <c r="C127" s="725"/>
      <c r="D127" s="673"/>
      <c r="E127" s="293"/>
      <c r="F127" s="320"/>
      <c r="G127" s="779"/>
      <c r="H127" s="779"/>
      <c r="I127" s="779"/>
      <c r="J127" s="779"/>
    </row>
    <row r="128" spans="1:10" ht="23.25">
      <c r="A128" s="673"/>
      <c r="B128" s="725"/>
      <c r="C128" s="725"/>
      <c r="D128" s="673"/>
      <c r="E128" s="293"/>
      <c r="F128" s="320"/>
      <c r="G128" s="779"/>
      <c r="H128" s="779"/>
      <c r="I128" s="779"/>
      <c r="J128" s="779"/>
    </row>
    <row r="129" spans="1:10" ht="23.25">
      <c r="A129" s="673"/>
      <c r="B129" s="725"/>
      <c r="C129" s="725"/>
      <c r="D129" s="673"/>
      <c r="E129" s="293"/>
      <c r="F129" s="320"/>
      <c r="G129" s="779"/>
      <c r="H129" s="779"/>
      <c r="I129" s="779"/>
      <c r="J129" s="779"/>
    </row>
    <row r="130" spans="1:10" ht="23.25">
      <c r="A130" s="673"/>
      <c r="B130" s="725"/>
      <c r="C130" s="725"/>
      <c r="D130" s="673"/>
      <c r="E130" s="293"/>
      <c r="F130" s="320"/>
      <c r="G130" s="779"/>
      <c r="H130" s="779"/>
      <c r="I130" s="779"/>
      <c r="J130" s="779"/>
    </row>
    <row r="131" spans="1:10" ht="23.25">
      <c r="A131" s="673"/>
      <c r="B131" s="725"/>
      <c r="C131" s="725"/>
      <c r="D131" s="673"/>
      <c r="E131" s="293"/>
      <c r="F131" s="320"/>
      <c r="G131" s="779"/>
      <c r="H131" s="779"/>
      <c r="I131" s="779"/>
      <c r="J131" s="779"/>
    </row>
    <row r="132" spans="1:10" ht="23.25">
      <c r="A132" s="673"/>
      <c r="B132" s="725"/>
      <c r="C132" s="725"/>
      <c r="D132" s="673"/>
      <c r="E132" s="293"/>
      <c r="F132" s="320"/>
      <c r="G132" s="779"/>
      <c r="H132" s="779"/>
      <c r="I132" s="779"/>
      <c r="J132" s="779"/>
    </row>
    <row r="133" spans="1:10" ht="23.25">
      <c r="A133" s="673"/>
      <c r="B133" s="725"/>
      <c r="C133" s="725"/>
      <c r="D133" s="673"/>
      <c r="E133" s="293"/>
      <c r="F133" s="320"/>
      <c r="G133" s="779"/>
      <c r="H133" s="779"/>
      <c r="I133" s="779"/>
      <c r="J133" s="779"/>
    </row>
    <row r="134" spans="1:10" ht="23.25">
      <c r="A134" s="673"/>
      <c r="B134" s="725"/>
      <c r="C134" s="725"/>
      <c r="D134" s="673"/>
      <c r="E134" s="293"/>
      <c r="F134" s="320"/>
      <c r="G134" s="779"/>
      <c r="H134" s="779"/>
      <c r="I134" s="779"/>
      <c r="J134" s="779"/>
    </row>
    <row r="135" spans="1:10" ht="23.25">
      <c r="A135" s="673"/>
      <c r="B135" s="725"/>
      <c r="C135" s="725"/>
      <c r="D135" s="673"/>
      <c r="E135" s="293"/>
      <c r="F135" s="320"/>
      <c r="G135" s="779"/>
      <c r="H135" s="779"/>
      <c r="I135" s="779"/>
      <c r="J135" s="779"/>
    </row>
    <row r="136" spans="1:10" ht="23.25">
      <c r="A136" s="673"/>
      <c r="B136" s="725"/>
      <c r="C136" s="725"/>
      <c r="D136" s="673"/>
      <c r="E136" s="293"/>
      <c r="F136" s="320"/>
      <c r="G136" s="779"/>
      <c r="H136" s="779"/>
      <c r="I136" s="779"/>
      <c r="J136" s="779"/>
    </row>
    <row r="137" spans="1:10" ht="23.25">
      <c r="A137" s="673"/>
      <c r="B137" s="725"/>
      <c r="C137" s="725"/>
      <c r="D137" s="673"/>
      <c r="E137" s="293"/>
      <c r="F137" s="320"/>
      <c r="G137" s="779"/>
      <c r="H137" s="779"/>
      <c r="I137" s="779"/>
      <c r="J137" s="779"/>
    </row>
    <row r="138" spans="1:10" ht="23.25">
      <c r="A138" s="673"/>
      <c r="B138" s="725"/>
      <c r="C138" s="725"/>
      <c r="D138" s="673"/>
      <c r="E138" s="293"/>
      <c r="F138" s="320"/>
      <c r="G138" s="779"/>
      <c r="H138" s="779"/>
      <c r="I138" s="779"/>
      <c r="J138" s="779"/>
    </row>
    <row r="139" spans="1:10" ht="23.25">
      <c r="A139" s="673"/>
      <c r="B139" s="725"/>
      <c r="C139" s="725"/>
      <c r="D139" s="673"/>
      <c r="E139" s="293"/>
      <c r="F139" s="320"/>
      <c r="G139" s="779"/>
      <c r="H139" s="779"/>
      <c r="I139" s="779"/>
      <c r="J139" s="779"/>
    </row>
    <row r="140" spans="1:10" ht="23.25">
      <c r="A140" s="673"/>
      <c r="B140" s="725"/>
      <c r="C140" s="725"/>
      <c r="D140" s="673"/>
      <c r="E140" s="293"/>
      <c r="F140" s="320"/>
      <c r="G140" s="779"/>
      <c r="H140" s="779"/>
      <c r="I140" s="779"/>
      <c r="J140" s="779"/>
    </row>
    <row r="141" spans="1:10" ht="23.25">
      <c r="A141" s="673"/>
      <c r="B141" s="725"/>
      <c r="C141" s="725"/>
      <c r="D141" s="673"/>
      <c r="E141" s="293"/>
      <c r="F141" s="320"/>
      <c r="G141" s="779"/>
      <c r="H141" s="779"/>
      <c r="I141" s="779"/>
      <c r="J141" s="779"/>
    </row>
    <row r="142" spans="1:10" ht="23.25">
      <c r="A142" s="673"/>
      <c r="B142" s="725"/>
      <c r="C142" s="725"/>
      <c r="D142" s="673"/>
      <c r="E142" s="293"/>
      <c r="F142" s="320"/>
      <c r="G142" s="779"/>
      <c r="H142" s="779"/>
      <c r="I142" s="779"/>
      <c r="J142" s="779"/>
    </row>
    <row r="143" spans="1:10" ht="23.25">
      <c r="A143" s="673"/>
      <c r="B143" s="725"/>
      <c r="C143" s="725"/>
      <c r="D143" s="673"/>
      <c r="E143" s="293"/>
      <c r="F143" s="320"/>
      <c r="G143" s="779"/>
      <c r="H143" s="779"/>
      <c r="I143" s="779"/>
      <c r="J143" s="779"/>
    </row>
    <row r="144" spans="1:10" ht="23.25">
      <c r="A144" s="673"/>
      <c r="B144" s="725"/>
      <c r="C144" s="725"/>
      <c r="D144" s="673"/>
      <c r="E144" s="293"/>
      <c r="F144" s="320"/>
      <c r="G144" s="779"/>
      <c r="H144" s="779"/>
      <c r="I144" s="779"/>
      <c r="J144" s="779"/>
    </row>
    <row r="145" spans="1:10" ht="23.25">
      <c r="A145" s="673"/>
      <c r="B145" s="725"/>
      <c r="C145" s="725"/>
      <c r="D145" s="673"/>
      <c r="E145" s="293"/>
      <c r="F145" s="320"/>
      <c r="G145" s="779"/>
      <c r="H145" s="779"/>
      <c r="I145" s="779"/>
      <c r="J145" s="779"/>
    </row>
    <row r="146" spans="1:10" ht="23.25">
      <c r="A146" s="673"/>
      <c r="B146" s="725"/>
      <c r="C146" s="725"/>
      <c r="D146" s="673"/>
      <c r="E146" s="293"/>
      <c r="F146" s="320"/>
      <c r="G146" s="779"/>
      <c r="H146" s="779"/>
      <c r="I146" s="779"/>
      <c r="J146" s="779"/>
    </row>
    <row r="147" spans="1:10" ht="23.25">
      <c r="A147" s="673"/>
      <c r="B147" s="725"/>
      <c r="C147" s="725"/>
      <c r="D147" s="673"/>
      <c r="E147" s="293"/>
      <c r="F147" s="320"/>
      <c r="G147" s="779"/>
      <c r="H147" s="779"/>
      <c r="I147" s="779"/>
      <c r="J147" s="779"/>
    </row>
    <row r="148" spans="1:10" ht="23.25">
      <c r="A148" s="673"/>
      <c r="B148" s="725"/>
      <c r="C148" s="725"/>
      <c r="D148" s="673"/>
      <c r="E148" s="293"/>
      <c r="F148" s="320"/>
      <c r="G148" s="779"/>
      <c r="H148" s="779"/>
      <c r="I148" s="779"/>
      <c r="J148" s="779"/>
    </row>
    <row r="149" spans="1:10" ht="23.25">
      <c r="A149" s="673"/>
      <c r="B149" s="725"/>
      <c r="C149" s="725"/>
      <c r="D149" s="673"/>
      <c r="E149" s="293"/>
      <c r="F149" s="320"/>
      <c r="G149" s="779"/>
      <c r="H149" s="779"/>
      <c r="I149" s="779"/>
      <c r="J149" s="779"/>
    </row>
    <row r="150" spans="1:10" ht="23.25">
      <c r="A150" s="673"/>
      <c r="B150" s="725"/>
      <c r="C150" s="725"/>
      <c r="D150" s="673"/>
      <c r="E150" s="293"/>
      <c r="F150" s="320"/>
      <c r="G150" s="779"/>
      <c r="H150" s="779"/>
      <c r="I150" s="779"/>
      <c r="J150" s="779"/>
    </row>
    <row r="151" spans="1:10" ht="23.25">
      <c r="A151" s="673"/>
      <c r="B151" s="725"/>
      <c r="C151" s="725"/>
      <c r="D151" s="673"/>
      <c r="E151" s="293"/>
      <c r="F151" s="320"/>
      <c r="G151" s="779"/>
      <c r="H151" s="779"/>
      <c r="I151" s="779"/>
      <c r="J151" s="779"/>
    </row>
    <row r="152" spans="1:10" ht="23.25">
      <c r="A152" s="299"/>
      <c r="B152" s="667"/>
      <c r="C152" s="667"/>
      <c r="D152" s="299"/>
      <c r="E152" s="780"/>
      <c r="F152" s="305"/>
      <c r="G152" s="781"/>
      <c r="H152" s="781"/>
      <c r="I152" s="781"/>
      <c r="J152" s="781"/>
    </row>
    <row r="153" spans="1:10" ht="23.25">
      <c r="A153" s="299"/>
      <c r="B153" s="667"/>
      <c r="C153" s="667"/>
      <c r="D153" s="299"/>
      <c r="E153" s="780"/>
      <c r="F153" s="305"/>
      <c r="G153" s="781"/>
      <c r="H153" s="781"/>
      <c r="I153" s="781"/>
      <c r="J153" s="781"/>
    </row>
    <row r="154" spans="1:10" ht="23.25">
      <c r="A154" s="299"/>
      <c r="B154" s="667"/>
      <c r="C154" s="667"/>
      <c r="D154" s="299"/>
      <c r="E154" s="780"/>
      <c r="F154" s="305"/>
      <c r="G154" s="781"/>
      <c r="H154" s="781"/>
      <c r="I154" s="781"/>
      <c r="J154" s="781"/>
    </row>
    <row r="155" spans="1:10" ht="23.25">
      <c r="A155" s="299"/>
      <c r="B155" s="667"/>
      <c r="C155" s="667"/>
      <c r="D155" s="299"/>
      <c r="E155" s="780"/>
      <c r="F155" s="305"/>
      <c r="G155" s="781"/>
      <c r="H155" s="781"/>
      <c r="I155" s="781"/>
      <c r="J155" s="781"/>
    </row>
    <row r="156" spans="1:10" ht="23.25">
      <c r="A156" s="299"/>
      <c r="B156" s="667"/>
      <c r="C156" s="667"/>
      <c r="D156" s="299"/>
      <c r="E156" s="780"/>
      <c r="F156" s="305"/>
      <c r="G156" s="781"/>
      <c r="H156" s="781"/>
      <c r="I156" s="781"/>
      <c r="J156" s="781"/>
    </row>
    <row r="157" spans="1:10" ht="23.25">
      <c r="A157" s="299"/>
      <c r="B157" s="667"/>
      <c r="C157" s="667"/>
      <c r="D157" s="299"/>
      <c r="E157" s="780"/>
      <c r="F157" s="305"/>
      <c r="G157" s="781"/>
      <c r="H157" s="781"/>
      <c r="I157" s="781"/>
      <c r="J157" s="781"/>
    </row>
    <row r="158" spans="1:10" ht="23.25">
      <c r="A158" s="299"/>
      <c r="B158" s="667"/>
      <c r="C158" s="667"/>
      <c r="D158" s="299"/>
      <c r="E158" s="780"/>
      <c r="F158" s="305"/>
      <c r="G158" s="781"/>
      <c r="H158" s="781"/>
      <c r="I158" s="781"/>
      <c r="J158" s="781"/>
    </row>
    <row r="159" spans="1:10" ht="23.25">
      <c r="A159" s="299"/>
      <c r="B159" s="667"/>
      <c r="C159" s="667"/>
      <c r="D159" s="299"/>
      <c r="E159" s="780"/>
      <c r="F159" s="305"/>
      <c r="G159" s="781"/>
      <c r="H159" s="781"/>
      <c r="I159" s="781"/>
      <c r="J159" s="781"/>
    </row>
    <row r="160" spans="1:10" ht="23.25">
      <c r="A160" s="299"/>
      <c r="B160" s="667"/>
      <c r="C160" s="667"/>
      <c r="D160" s="299"/>
      <c r="E160" s="780"/>
      <c r="F160" s="305"/>
      <c r="G160" s="781"/>
      <c r="H160" s="781"/>
      <c r="I160" s="781"/>
      <c r="J160" s="781"/>
    </row>
    <row r="161" spans="1:10" ht="23.25">
      <c r="A161" s="299"/>
      <c r="B161" s="667"/>
      <c r="C161" s="667"/>
      <c r="D161" s="299"/>
      <c r="E161" s="780"/>
      <c r="F161" s="305"/>
      <c r="G161" s="781"/>
      <c r="H161" s="781"/>
      <c r="I161" s="781"/>
      <c r="J161" s="781"/>
    </row>
    <row r="162" spans="1:10" ht="23.25">
      <c r="A162" s="299"/>
      <c r="B162" s="667"/>
      <c r="C162" s="667"/>
      <c r="D162" s="299"/>
      <c r="E162" s="780"/>
      <c r="F162" s="305"/>
      <c r="G162" s="781"/>
      <c r="H162" s="781"/>
      <c r="I162" s="781"/>
      <c r="J162" s="781"/>
    </row>
    <row r="163" spans="1:10" ht="23.25">
      <c r="A163" s="299"/>
      <c r="B163" s="667"/>
      <c r="C163" s="667"/>
      <c r="D163" s="299"/>
      <c r="E163" s="780"/>
      <c r="F163" s="305"/>
      <c r="G163" s="781"/>
      <c r="H163" s="781"/>
      <c r="I163" s="781"/>
      <c r="J163" s="781"/>
    </row>
    <row r="164" spans="1:10" ht="23.25">
      <c r="A164" s="299"/>
      <c r="B164" s="667"/>
      <c r="C164" s="667"/>
      <c r="D164" s="299"/>
      <c r="E164" s="780"/>
      <c r="F164" s="305"/>
      <c r="G164" s="781"/>
      <c r="H164" s="781"/>
      <c r="I164" s="781"/>
      <c r="J164" s="781"/>
    </row>
    <row r="165" spans="1:10" ht="23.25">
      <c r="A165" s="299"/>
      <c r="B165" s="667"/>
      <c r="C165" s="667"/>
      <c r="D165" s="299"/>
      <c r="E165" s="780"/>
      <c r="F165" s="305"/>
      <c r="G165" s="781"/>
      <c r="H165" s="781"/>
      <c r="I165" s="781"/>
      <c r="J165" s="781"/>
    </row>
    <row r="166" spans="1:10" ht="23.25">
      <c r="A166" s="299"/>
      <c r="B166" s="667"/>
      <c r="C166" s="667"/>
      <c r="D166" s="299"/>
      <c r="E166" s="780"/>
      <c r="F166" s="305"/>
      <c r="G166" s="781"/>
      <c r="H166" s="781"/>
      <c r="I166" s="781"/>
      <c r="J166" s="781"/>
    </row>
    <row r="167" spans="1:10" ht="23.25">
      <c r="A167" s="299"/>
      <c r="B167" s="667"/>
      <c r="C167" s="667"/>
      <c r="D167" s="299"/>
      <c r="E167" s="780"/>
      <c r="F167" s="305"/>
      <c r="G167" s="781"/>
      <c r="H167" s="781"/>
      <c r="I167" s="781"/>
      <c r="J167" s="781"/>
    </row>
    <row r="168" spans="1:10" ht="23.25">
      <c r="A168" s="299"/>
      <c r="B168" s="667"/>
      <c r="C168" s="667"/>
      <c r="D168" s="299"/>
      <c r="E168" s="780"/>
      <c r="F168" s="305"/>
      <c r="G168" s="781"/>
      <c r="H168" s="781"/>
      <c r="I168" s="781"/>
      <c r="J168" s="781"/>
    </row>
    <row r="169" spans="1:10" ht="23.25">
      <c r="A169" s="299"/>
      <c r="B169" s="667"/>
      <c r="C169" s="667"/>
      <c r="D169" s="299"/>
      <c r="E169" s="780"/>
      <c r="F169" s="305"/>
      <c r="G169" s="781"/>
      <c r="H169" s="781"/>
      <c r="I169" s="781"/>
      <c r="J169" s="781"/>
    </row>
    <row r="170" spans="1:10" ht="23.25">
      <c r="A170" s="299"/>
      <c r="B170" s="667"/>
      <c r="C170" s="667"/>
      <c r="D170" s="299"/>
      <c r="E170" s="780"/>
      <c r="F170" s="305"/>
      <c r="G170" s="781"/>
      <c r="H170" s="781"/>
      <c r="I170" s="781"/>
      <c r="J170" s="781"/>
    </row>
    <row r="171" spans="1:10" ht="23.25">
      <c r="A171" s="299"/>
      <c r="B171" s="667"/>
      <c r="C171" s="667"/>
      <c r="D171" s="299"/>
      <c r="E171" s="780"/>
      <c r="F171" s="305"/>
      <c r="G171" s="781"/>
      <c r="H171" s="781"/>
      <c r="I171" s="781"/>
      <c r="J171" s="781"/>
    </row>
    <row r="172" spans="1:10" ht="23.25">
      <c r="A172" s="299"/>
      <c r="B172" s="667"/>
      <c r="C172" s="667"/>
      <c r="D172" s="299"/>
      <c r="E172" s="780"/>
      <c r="F172" s="305"/>
      <c r="G172" s="781"/>
      <c r="H172" s="781"/>
      <c r="I172" s="781"/>
      <c r="J172" s="781"/>
    </row>
    <row r="173" spans="1:10" ht="23.25">
      <c r="A173" s="299"/>
      <c r="B173" s="667"/>
      <c r="C173" s="667"/>
      <c r="D173" s="299"/>
      <c r="E173" s="780"/>
      <c r="F173" s="305"/>
      <c r="G173" s="781"/>
      <c r="H173" s="781"/>
      <c r="I173" s="781"/>
      <c r="J173" s="781"/>
    </row>
    <row r="174" spans="1:10" ht="23.25">
      <c r="A174" s="299"/>
      <c r="B174" s="667"/>
      <c r="C174" s="667"/>
      <c r="D174" s="299"/>
      <c r="E174" s="780"/>
      <c r="F174" s="305"/>
      <c r="G174" s="781"/>
      <c r="H174" s="781"/>
      <c r="I174" s="781"/>
      <c r="J174" s="781"/>
    </row>
    <row r="175" spans="1:10" ht="23.25">
      <c r="A175" s="299"/>
      <c r="B175" s="667"/>
      <c r="C175" s="667"/>
      <c r="D175" s="299"/>
      <c r="E175" s="780"/>
      <c r="F175" s="305"/>
      <c r="G175" s="781"/>
      <c r="H175" s="781"/>
      <c r="I175" s="781"/>
      <c r="J175" s="781"/>
    </row>
    <row r="176" spans="1:10" ht="23.25">
      <c r="A176" s="299"/>
      <c r="B176" s="667"/>
      <c r="C176" s="667"/>
      <c r="D176" s="299"/>
      <c r="E176" s="780"/>
      <c r="F176" s="305"/>
      <c r="G176" s="781"/>
      <c r="H176" s="781"/>
      <c r="I176" s="781"/>
      <c r="J176" s="781"/>
    </row>
    <row r="177" spans="1:10" ht="23.25">
      <c r="A177" s="299"/>
      <c r="B177" s="667"/>
      <c r="C177" s="667"/>
      <c r="D177" s="299"/>
      <c r="E177" s="780"/>
      <c r="F177" s="305"/>
      <c r="G177" s="781"/>
      <c r="H177" s="781"/>
      <c r="I177" s="781"/>
      <c r="J177" s="781"/>
    </row>
    <row r="178" spans="1:10" ht="23.25">
      <c r="A178" s="299"/>
      <c r="B178" s="667"/>
      <c r="C178" s="667"/>
      <c r="D178" s="299"/>
      <c r="E178" s="780"/>
      <c r="F178" s="305"/>
      <c r="G178" s="781"/>
      <c r="H178" s="781"/>
      <c r="I178" s="781"/>
      <c r="J178" s="781"/>
    </row>
    <row r="179" spans="1:10" ht="23.25">
      <c r="A179" s="299"/>
      <c r="B179" s="667"/>
      <c r="C179" s="667"/>
      <c r="D179" s="299"/>
      <c r="E179" s="780"/>
      <c r="F179" s="305"/>
      <c r="G179" s="781"/>
      <c r="H179" s="781"/>
      <c r="I179" s="781"/>
      <c r="J179" s="781"/>
    </row>
    <row r="180" spans="1:10" ht="23.25">
      <c r="A180" s="299"/>
      <c r="B180" s="667"/>
      <c r="C180" s="667"/>
      <c r="D180" s="299"/>
      <c r="E180" s="780"/>
      <c r="F180" s="305"/>
      <c r="G180" s="781"/>
      <c r="H180" s="781"/>
      <c r="I180" s="781"/>
      <c r="J180" s="781"/>
    </row>
    <row r="181" spans="1:10" ht="23.25">
      <c r="A181" s="299"/>
      <c r="B181" s="667"/>
      <c r="C181" s="667"/>
      <c r="D181" s="299"/>
      <c r="E181" s="780"/>
      <c r="F181" s="305"/>
      <c r="G181" s="781"/>
      <c r="H181" s="781"/>
      <c r="I181" s="781"/>
      <c r="J181" s="781"/>
    </row>
    <row r="182" spans="1:10" ht="23.25">
      <c r="A182" s="299"/>
      <c r="B182" s="667"/>
      <c r="C182" s="667"/>
      <c r="D182" s="299"/>
      <c r="E182" s="780"/>
      <c r="F182" s="305"/>
      <c r="G182" s="781"/>
      <c r="H182" s="781"/>
      <c r="I182" s="781"/>
      <c r="J182" s="781"/>
    </row>
    <row r="183" spans="1:10" ht="23.25">
      <c r="A183" s="299"/>
      <c r="B183" s="667"/>
      <c r="C183" s="667"/>
      <c r="D183" s="299"/>
      <c r="E183" s="780"/>
      <c r="F183" s="305"/>
      <c r="G183" s="781"/>
      <c r="H183" s="781"/>
      <c r="I183" s="781"/>
      <c r="J183" s="781"/>
    </row>
    <row r="184" spans="1:10" ht="23.25">
      <c r="A184" s="299"/>
      <c r="B184" s="667"/>
      <c r="C184" s="667"/>
      <c r="D184" s="299"/>
      <c r="E184" s="780"/>
      <c r="F184" s="305"/>
      <c r="G184" s="781"/>
      <c r="H184" s="781"/>
      <c r="I184" s="781"/>
      <c r="J184" s="781"/>
    </row>
    <row r="185" spans="1:10" ht="23.25">
      <c r="A185" s="299"/>
      <c r="B185" s="667"/>
      <c r="C185" s="667"/>
      <c r="D185" s="299"/>
      <c r="E185" s="780"/>
      <c r="F185" s="305"/>
      <c r="G185" s="781"/>
      <c r="H185" s="781"/>
      <c r="I185" s="781"/>
      <c r="J185" s="781"/>
    </row>
    <row r="186" spans="1:10" ht="23.25">
      <c r="A186" s="299"/>
      <c r="B186" s="667"/>
      <c r="C186" s="667"/>
      <c r="D186" s="299"/>
      <c r="E186" s="780"/>
      <c r="F186" s="305"/>
      <c r="G186" s="781"/>
      <c r="H186" s="781"/>
      <c r="I186" s="781"/>
      <c r="J186" s="781"/>
    </row>
    <row r="187" spans="1:10" ht="23.25">
      <c r="A187" s="299"/>
      <c r="B187" s="667"/>
      <c r="C187" s="667"/>
      <c r="D187" s="299"/>
      <c r="E187" s="780"/>
      <c r="F187" s="305"/>
      <c r="G187" s="781"/>
      <c r="H187" s="781"/>
      <c r="I187" s="781"/>
      <c r="J187" s="781"/>
    </row>
    <row r="188" spans="1:10" ht="23.25">
      <c r="A188" s="299"/>
      <c r="B188" s="667"/>
      <c r="C188" s="667"/>
      <c r="D188" s="299"/>
      <c r="E188" s="780"/>
      <c r="F188" s="305"/>
      <c r="G188" s="781"/>
      <c r="H188" s="781"/>
      <c r="I188" s="781"/>
      <c r="J188" s="781"/>
    </row>
    <row r="189" spans="1:10" ht="23.25">
      <c r="A189" s="299"/>
      <c r="B189" s="667"/>
      <c r="C189" s="667"/>
      <c r="D189" s="299"/>
      <c r="E189" s="780"/>
      <c r="F189" s="305"/>
      <c r="G189" s="781"/>
      <c r="H189" s="781"/>
      <c r="I189" s="781"/>
      <c r="J189" s="781"/>
    </row>
    <row r="190" spans="1:10" ht="23.25">
      <c r="A190" s="299"/>
      <c r="B190" s="667"/>
      <c r="C190" s="667"/>
      <c r="D190" s="299"/>
      <c r="E190" s="780"/>
      <c r="F190" s="305"/>
      <c r="G190" s="781"/>
      <c r="H190" s="781"/>
      <c r="I190" s="781"/>
      <c r="J190" s="781"/>
    </row>
    <row r="191" spans="1:10" ht="23.25">
      <c r="A191" s="299"/>
      <c r="B191" s="667"/>
      <c r="C191" s="667"/>
      <c r="D191" s="299"/>
      <c r="E191" s="780"/>
      <c r="F191" s="305"/>
      <c r="G191" s="781"/>
      <c r="H191" s="781"/>
      <c r="I191" s="781"/>
      <c r="J191" s="781"/>
    </row>
    <row r="192" spans="1:10" ht="23.25">
      <c r="A192" s="299"/>
      <c r="B192" s="667"/>
      <c r="C192" s="667"/>
      <c r="D192" s="299"/>
      <c r="E192" s="780"/>
      <c r="F192" s="305"/>
      <c r="G192" s="781"/>
      <c r="H192" s="781"/>
      <c r="I192" s="781"/>
      <c r="J192" s="781"/>
    </row>
    <row r="193" spans="1:10" ht="23.25">
      <c r="A193" s="299"/>
      <c r="B193" s="667"/>
      <c r="C193" s="667"/>
      <c r="D193" s="299"/>
      <c r="E193" s="780"/>
      <c r="F193" s="305"/>
      <c r="G193" s="781"/>
      <c r="H193" s="781"/>
      <c r="I193" s="781"/>
      <c r="J193" s="781"/>
    </row>
    <row r="194" spans="1:10" ht="23.25">
      <c r="A194" s="299"/>
      <c r="B194" s="667"/>
      <c r="C194" s="667"/>
      <c r="D194" s="299"/>
      <c r="E194" s="780"/>
      <c r="F194" s="305"/>
      <c r="G194" s="781"/>
      <c r="H194" s="781"/>
      <c r="I194" s="781"/>
      <c r="J194" s="781"/>
    </row>
    <row r="195" spans="1:10" ht="23.25">
      <c r="A195" s="299"/>
      <c r="B195" s="667"/>
      <c r="C195" s="667"/>
      <c r="D195" s="299"/>
      <c r="E195" s="780"/>
      <c r="F195" s="305"/>
      <c r="G195" s="781"/>
      <c r="H195" s="781"/>
      <c r="I195" s="781"/>
      <c r="J195" s="781"/>
    </row>
    <row r="196" spans="1:10" ht="23.25">
      <c r="A196" s="299"/>
      <c r="B196" s="667"/>
      <c r="C196" s="667"/>
      <c r="D196" s="299"/>
      <c r="E196" s="780"/>
      <c r="F196" s="305"/>
      <c r="G196" s="781"/>
      <c r="H196" s="781"/>
      <c r="I196" s="781"/>
      <c r="J196" s="781"/>
    </row>
    <row r="197" spans="1:10" ht="23.25">
      <c r="A197" s="299"/>
      <c r="B197" s="667"/>
      <c r="C197" s="667"/>
      <c r="D197" s="299"/>
      <c r="E197" s="780"/>
      <c r="F197" s="305"/>
      <c r="G197" s="781"/>
      <c r="H197" s="781"/>
      <c r="I197" s="781"/>
      <c r="J197" s="781"/>
    </row>
    <row r="198" spans="1:10" ht="23.25">
      <c r="A198" s="299"/>
      <c r="B198" s="667"/>
      <c r="C198" s="667"/>
      <c r="D198" s="299"/>
      <c r="E198" s="780"/>
      <c r="F198" s="305"/>
      <c r="G198" s="781"/>
      <c r="H198" s="781"/>
      <c r="I198" s="781"/>
      <c r="J198" s="781"/>
    </row>
    <row r="199" spans="1:10" ht="23.25">
      <c r="A199" s="299"/>
      <c r="B199" s="667"/>
      <c r="C199" s="667"/>
      <c r="D199" s="299"/>
      <c r="E199" s="780"/>
      <c r="F199" s="305"/>
      <c r="G199" s="781"/>
      <c r="H199" s="781"/>
      <c r="I199" s="781"/>
      <c r="J199" s="781"/>
    </row>
    <row r="200" spans="1:10" ht="23.25">
      <c r="A200" s="299"/>
      <c r="B200" s="667"/>
      <c r="C200" s="667"/>
      <c r="D200" s="299"/>
      <c r="E200" s="780"/>
      <c r="F200" s="305"/>
      <c r="G200" s="781"/>
      <c r="H200" s="781"/>
      <c r="I200" s="781"/>
      <c r="J200" s="781"/>
    </row>
    <row r="201" spans="1:10" ht="23.25">
      <c r="A201" s="299"/>
      <c r="B201" s="667"/>
      <c r="C201" s="667"/>
      <c r="D201" s="299"/>
      <c r="E201" s="780"/>
      <c r="F201" s="305"/>
      <c r="G201" s="781"/>
      <c r="H201" s="781"/>
      <c r="I201" s="781"/>
      <c r="J201" s="781"/>
    </row>
    <row r="202" spans="1:10" ht="23.25">
      <c r="A202" s="299"/>
      <c r="B202" s="667"/>
      <c r="C202" s="667"/>
      <c r="D202" s="299"/>
      <c r="E202" s="780"/>
      <c r="F202" s="305"/>
      <c r="G202" s="781"/>
      <c r="H202" s="781"/>
      <c r="I202" s="781"/>
      <c r="J202" s="781"/>
    </row>
    <row r="203" spans="1:10" ht="23.25">
      <c r="A203" s="299"/>
      <c r="B203" s="667"/>
      <c r="C203" s="667"/>
      <c r="D203" s="299"/>
      <c r="E203" s="780"/>
      <c r="F203" s="305"/>
      <c r="G203" s="781"/>
      <c r="H203" s="781"/>
      <c r="I203" s="781"/>
      <c r="J203" s="781"/>
    </row>
    <row r="204" spans="1:10" ht="23.25">
      <c r="A204" s="299"/>
      <c r="B204" s="667"/>
      <c r="C204" s="667"/>
      <c r="D204" s="299"/>
      <c r="E204" s="780"/>
      <c r="F204" s="305"/>
      <c r="G204" s="781"/>
      <c r="H204" s="781"/>
      <c r="I204" s="781"/>
      <c r="J204" s="781"/>
    </row>
    <row r="205" spans="1:10" ht="23.25">
      <c r="A205" s="299"/>
      <c r="B205" s="667"/>
      <c r="C205" s="667"/>
      <c r="D205" s="299"/>
      <c r="E205" s="780"/>
      <c r="F205" s="305"/>
      <c r="G205" s="781"/>
      <c r="H205" s="781"/>
      <c r="I205" s="781"/>
      <c r="J205" s="781"/>
    </row>
    <row r="206" spans="1:10" ht="23.25">
      <c r="A206" s="299"/>
      <c r="B206" s="667"/>
      <c r="C206" s="667"/>
      <c r="D206" s="299"/>
      <c r="E206" s="780"/>
      <c r="F206" s="305"/>
      <c r="G206" s="781"/>
      <c r="H206" s="781"/>
      <c r="I206" s="781"/>
      <c r="J206" s="781"/>
    </row>
    <row r="207" spans="1:10" ht="23.25">
      <c r="A207" s="299"/>
      <c r="B207" s="667"/>
      <c r="C207" s="667"/>
      <c r="D207" s="299"/>
      <c r="E207" s="780"/>
      <c r="F207" s="305"/>
      <c r="G207" s="781"/>
      <c r="H207" s="781"/>
      <c r="I207" s="781"/>
      <c r="J207" s="781"/>
    </row>
    <row r="208" spans="1:10" ht="23.25">
      <c r="A208" s="299"/>
      <c r="B208" s="667"/>
      <c r="C208" s="667"/>
      <c r="D208" s="299"/>
      <c r="E208" s="780"/>
      <c r="F208" s="305"/>
      <c r="G208" s="781"/>
      <c r="H208" s="781"/>
      <c r="I208" s="781"/>
      <c r="J208" s="781"/>
    </row>
    <row r="209" spans="1:10" ht="23.25">
      <c r="A209" s="299"/>
      <c r="B209" s="667"/>
      <c r="C209" s="667"/>
      <c r="D209" s="299"/>
      <c r="E209" s="780"/>
      <c r="F209" s="305"/>
      <c r="G209" s="781"/>
      <c r="H209" s="781"/>
      <c r="I209" s="781"/>
      <c r="J209" s="781"/>
    </row>
    <row r="210" spans="1:10" ht="23.25">
      <c r="A210" s="299"/>
      <c r="B210" s="667"/>
      <c r="C210" s="667"/>
      <c r="D210" s="299"/>
      <c r="E210" s="780"/>
      <c r="F210" s="305"/>
      <c r="G210" s="781"/>
      <c r="H210" s="781"/>
      <c r="I210" s="781"/>
      <c r="J210" s="781"/>
    </row>
    <row r="211" spans="1:10" ht="23.25">
      <c r="A211" s="299"/>
      <c r="B211" s="667"/>
      <c r="C211" s="667"/>
      <c r="D211" s="299"/>
      <c r="E211" s="780"/>
      <c r="F211" s="305"/>
      <c r="G211" s="781"/>
      <c r="H211" s="781"/>
      <c r="I211" s="781"/>
      <c r="J211" s="781"/>
    </row>
    <row r="212" spans="1:10" ht="23.25">
      <c r="A212" s="299"/>
      <c r="B212" s="667"/>
      <c r="C212" s="667"/>
      <c r="D212" s="299"/>
      <c r="E212" s="780"/>
      <c r="F212" s="305"/>
      <c r="G212" s="781"/>
      <c r="H212" s="781"/>
      <c r="I212" s="781"/>
      <c r="J212" s="781"/>
    </row>
  </sheetData>
  <sheetProtection/>
  <mergeCells count="2">
    <mergeCell ref="A97:F97"/>
    <mergeCell ref="G1:I1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9"/>
  <sheetViews>
    <sheetView view="pageLayout" workbookViewId="0" topLeftCell="A40">
      <selection activeCell="F54" sqref="F54"/>
    </sheetView>
  </sheetViews>
  <sheetFormatPr defaultColWidth="9.140625" defaultRowHeight="21.75"/>
  <cols>
    <col min="1" max="1" width="7.7109375" style="20" customWidth="1"/>
    <col min="2" max="2" width="12.7109375" style="19" customWidth="1"/>
    <col min="3" max="3" width="15.7109375" style="19" customWidth="1"/>
    <col min="4" max="4" width="17.421875" style="20" hidden="1" customWidth="1"/>
    <col min="5" max="5" width="4.421875" style="19" hidden="1" customWidth="1"/>
    <col min="6" max="6" width="20.7109375" style="6" customWidth="1"/>
    <col min="7" max="10" width="9.7109375" style="19" customWidth="1"/>
    <col min="11" max="16384" width="9.140625" style="19" customWidth="1"/>
  </cols>
  <sheetData>
    <row r="1" spans="1:10" ht="21.75" customHeight="1">
      <c r="A1" s="72" t="s">
        <v>24</v>
      </c>
      <c r="B1" s="370" t="s">
        <v>25</v>
      </c>
      <c r="C1" s="72" t="s">
        <v>26</v>
      </c>
      <c r="D1" s="75" t="s">
        <v>27</v>
      </c>
      <c r="E1" s="76" t="s">
        <v>263</v>
      </c>
      <c r="F1" s="77" t="s">
        <v>28</v>
      </c>
      <c r="G1" s="922" t="s">
        <v>22</v>
      </c>
      <c r="H1" s="923"/>
      <c r="I1" s="923"/>
      <c r="J1" s="669" t="s">
        <v>1676</v>
      </c>
    </row>
    <row r="2" spans="1:10" ht="21.75" customHeight="1">
      <c r="A2" s="80"/>
      <c r="B2" s="374"/>
      <c r="C2" s="80"/>
      <c r="D2" s="83"/>
      <c r="E2" s="84" t="s">
        <v>257</v>
      </c>
      <c r="F2" s="85"/>
      <c r="G2" s="671" t="s">
        <v>408</v>
      </c>
      <c r="H2" s="671" t="s">
        <v>409</v>
      </c>
      <c r="I2" s="712" t="s">
        <v>29</v>
      </c>
      <c r="J2" s="713" t="s">
        <v>1677</v>
      </c>
    </row>
    <row r="3" spans="1:10" ht="22.5" customHeight="1">
      <c r="A3" s="733" t="s">
        <v>2009</v>
      </c>
      <c r="B3" s="714" t="s">
        <v>1026</v>
      </c>
      <c r="C3" s="267" t="s">
        <v>1021</v>
      </c>
      <c r="D3" s="216"/>
      <c r="E3" s="415">
        <f>SUM(E9+E19+E23+E29+E38)</f>
        <v>30</v>
      </c>
      <c r="F3" s="784" t="s">
        <v>383</v>
      </c>
      <c r="G3" s="658">
        <f>'1 ประชากรราย หมู่บ้าน'!E577</f>
        <v>807</v>
      </c>
      <c r="H3" s="658">
        <f>'1 ประชากรราย หมู่บ้าน'!F577</f>
        <v>856</v>
      </c>
      <c r="I3" s="658" t="e">
        <f>'1 ประชากรราย หมู่บ้าน'!G577</f>
        <v>#N/A</v>
      </c>
      <c r="J3" s="658">
        <f>'1 ประชากรราย หมู่บ้าน'!H577</f>
        <v>1323</v>
      </c>
    </row>
    <row r="4" spans="1:10" ht="22.5" customHeight="1">
      <c r="A4" s="846" t="s">
        <v>2010</v>
      </c>
      <c r="B4" s="715"/>
      <c r="C4" s="267"/>
      <c r="D4" s="216"/>
      <c r="E4" s="415"/>
      <c r="F4" s="773" t="s">
        <v>384</v>
      </c>
      <c r="G4" s="658">
        <f>'1 ประชากรราย หมู่บ้าน'!E578</f>
        <v>490</v>
      </c>
      <c r="H4" s="658">
        <f>'1 ประชากรราย หมู่บ้าน'!F578</f>
        <v>533</v>
      </c>
      <c r="I4" s="658" t="e">
        <f>'1 ประชากรราย หมู่บ้าน'!G578</f>
        <v>#N/A</v>
      </c>
      <c r="J4" s="658">
        <f>'1 ประชากรราย หมู่บ้าน'!H578</f>
        <v>540</v>
      </c>
    </row>
    <row r="5" spans="1:10" ht="22.5" customHeight="1">
      <c r="A5" s="216"/>
      <c r="B5" s="715"/>
      <c r="C5" s="267"/>
      <c r="D5" s="216"/>
      <c r="E5" s="415"/>
      <c r="F5" s="773" t="s">
        <v>386</v>
      </c>
      <c r="G5" s="658">
        <f>'1 ประชากรราย หมู่บ้าน'!E580</f>
        <v>506</v>
      </c>
      <c r="H5" s="658">
        <f>'1 ประชากรราย หมู่บ้าน'!F580</f>
        <v>473</v>
      </c>
      <c r="I5" s="658" t="e">
        <f>'1 ประชากรราย หมู่บ้าน'!G580</f>
        <v>#N/A</v>
      </c>
      <c r="J5" s="658">
        <f>'1 ประชากรราย หมู่บ้าน'!H580</f>
        <v>468</v>
      </c>
    </row>
    <row r="6" spans="1:10" ht="22.5" customHeight="1">
      <c r="A6" s="216"/>
      <c r="B6" s="715"/>
      <c r="C6" s="267"/>
      <c r="D6" s="216"/>
      <c r="E6" s="415"/>
      <c r="F6" s="785" t="s">
        <v>1571</v>
      </c>
      <c r="G6" s="659">
        <f>'1 ประชากรราย หมู่บ้าน'!E581</f>
        <v>528</v>
      </c>
      <c r="H6" s="659">
        <f>'1 ประชากรราย หมู่บ้าน'!F581</f>
        <v>557</v>
      </c>
      <c r="I6" s="659" t="e">
        <f>'1 ประชากรราย หมู่บ้าน'!G581</f>
        <v>#N/A</v>
      </c>
      <c r="J6" s="659">
        <f>'1 ประชากรราย หมู่บ้าน'!H581</f>
        <v>461</v>
      </c>
    </row>
    <row r="7" spans="1:10" ht="22.5" customHeight="1">
      <c r="A7" s="216"/>
      <c r="B7" s="715"/>
      <c r="C7" s="716"/>
      <c r="D7" s="717"/>
      <c r="E7" s="411"/>
      <c r="F7" s="631" t="s">
        <v>29</v>
      </c>
      <c r="G7" s="677">
        <f>SUM(G3:G6)</f>
        <v>2331</v>
      </c>
      <c r="H7" s="677">
        <f>SUM(H3:H6)</f>
        <v>2419</v>
      </c>
      <c r="I7" s="677" t="e">
        <f>SUM(I3:I6)</f>
        <v>#N/A</v>
      </c>
      <c r="J7" s="677">
        <f>SUM(J3:J6)</f>
        <v>2792</v>
      </c>
    </row>
    <row r="8" spans="1:10" ht="22.5" customHeight="1">
      <c r="A8" s="216"/>
      <c r="B8" s="715"/>
      <c r="C8" s="151" t="s">
        <v>1035</v>
      </c>
      <c r="D8" s="216"/>
      <c r="E8" s="415"/>
      <c r="F8" s="146"/>
      <c r="G8" s="678"/>
      <c r="H8" s="678"/>
      <c r="I8" s="678"/>
      <c r="J8" s="678"/>
    </row>
    <row r="9" spans="1:10" ht="22.5" customHeight="1">
      <c r="A9" s="216"/>
      <c r="B9" s="686" t="s">
        <v>177</v>
      </c>
      <c r="C9" s="783" t="s">
        <v>1881</v>
      </c>
      <c r="D9" s="216">
        <v>1</v>
      </c>
      <c r="E9" s="415">
        <v>4</v>
      </c>
      <c r="F9" s="788" t="s">
        <v>1892</v>
      </c>
      <c r="G9" s="658">
        <f>'1 ประชากรราย หมู่บ้าน'!E568</f>
        <v>491</v>
      </c>
      <c r="H9" s="658">
        <f>'1 ประชากรราย หมู่บ้าน'!F568</f>
        <v>476</v>
      </c>
      <c r="I9" s="658" t="e">
        <f>'1 ประชากรราย หมู่บ้าน'!G568</f>
        <v>#N/A</v>
      </c>
      <c r="J9" s="658">
        <f>'1 ประชากรราย หมู่บ้าน'!H568</f>
        <v>779</v>
      </c>
    </row>
    <row r="10" spans="1:10" ht="22.5" customHeight="1">
      <c r="A10" s="216"/>
      <c r="B10" s="686"/>
      <c r="C10" s="158" t="s">
        <v>32</v>
      </c>
      <c r="D10" s="216"/>
      <c r="E10" s="415"/>
      <c r="F10" s="331" t="s">
        <v>1893</v>
      </c>
      <c r="G10" s="658">
        <f>'1 ประชากรราย หมู่บ้าน'!E569</f>
        <v>325</v>
      </c>
      <c r="H10" s="658">
        <f>'1 ประชากรราย หมู่บ้าน'!F569</f>
        <v>312</v>
      </c>
      <c r="I10" s="658" t="e">
        <f>'1 ประชากรราย หมู่บ้าน'!G569</f>
        <v>#N/A</v>
      </c>
      <c r="J10" s="658">
        <f>'1 ประชากรราย หมู่บ้าน'!H569</f>
        <v>576</v>
      </c>
    </row>
    <row r="11" spans="1:10" ht="22.5" customHeight="1">
      <c r="A11" s="216"/>
      <c r="B11" s="686"/>
      <c r="C11" s="158"/>
      <c r="D11" s="216"/>
      <c r="E11" s="415"/>
      <c r="F11" s="118" t="s">
        <v>197</v>
      </c>
      <c r="G11" s="658">
        <f>'1 ประชากรราย หมู่บ้าน'!E573</f>
        <v>1111</v>
      </c>
      <c r="H11" s="658">
        <f>'1 ประชากรราย หมู่บ้าน'!F573</f>
        <v>1163</v>
      </c>
      <c r="I11" s="658" t="e">
        <f>'1 ประชากรราย หมู่บ้าน'!G573</f>
        <v>#N/A</v>
      </c>
      <c r="J11" s="658">
        <f>'1 ประชากรราย หมู่บ้าน'!H573</f>
        <v>1557</v>
      </c>
    </row>
    <row r="12" spans="1:10" ht="22.5" customHeight="1">
      <c r="A12" s="216"/>
      <c r="B12" s="686"/>
      <c r="C12" s="158"/>
      <c r="D12" s="216"/>
      <c r="E12" s="415"/>
      <c r="F12" s="593" t="s">
        <v>382</v>
      </c>
      <c r="G12" s="658">
        <f>'1 ประชากรราย หมู่บ้าน'!E574</f>
        <v>431</v>
      </c>
      <c r="H12" s="658">
        <f>'1 ประชากรราย หมู่บ้าน'!F574</f>
        <v>441</v>
      </c>
      <c r="I12" s="658" t="e">
        <f>'1 ประชากรราย หมู่บ้าน'!G574</f>
        <v>#N/A</v>
      </c>
      <c r="J12" s="658">
        <f>'1 ประชากรราย หมู่บ้าน'!H574</f>
        <v>369</v>
      </c>
    </row>
    <row r="13" spans="1:10" ht="22.5" customHeight="1">
      <c r="A13" s="216"/>
      <c r="B13" s="686"/>
      <c r="C13" s="158"/>
      <c r="D13" s="216"/>
      <c r="E13" s="415"/>
      <c r="F13" s="554" t="s">
        <v>1810</v>
      </c>
      <c r="G13" s="719">
        <f>SUM(G9:G12)</f>
        <v>2358</v>
      </c>
      <c r="H13" s="719">
        <f>SUM(H9:H12)</f>
        <v>2392</v>
      </c>
      <c r="I13" s="719" t="e">
        <f>SUM(I9:I12)</f>
        <v>#N/A</v>
      </c>
      <c r="J13" s="719">
        <f>SUM(J9:J12)</f>
        <v>3281</v>
      </c>
    </row>
    <row r="14" spans="1:10" ht="22.5" customHeight="1">
      <c r="A14" s="216"/>
      <c r="B14" s="686"/>
      <c r="C14" s="158"/>
      <c r="D14" s="216"/>
      <c r="E14" s="415"/>
      <c r="F14" s="519" t="s">
        <v>1135</v>
      </c>
      <c r="G14" s="660"/>
      <c r="H14" s="660"/>
      <c r="I14" s="720">
        <f>SUM(G14:H14)</f>
        <v>0</v>
      </c>
      <c r="J14" s="162"/>
    </row>
    <row r="15" spans="1:10" ht="22.5" customHeight="1">
      <c r="A15" s="216"/>
      <c r="B15" s="686"/>
      <c r="C15" s="158"/>
      <c r="D15" s="216"/>
      <c r="E15" s="415"/>
      <c r="F15" s="331" t="s">
        <v>1892</v>
      </c>
      <c r="G15" s="658">
        <f>'1 ประชากรราย หมู่บ้าน'!E587</f>
        <v>1887</v>
      </c>
      <c r="H15" s="658">
        <f>'1 ประชากรราย หมู่บ้าน'!F587</f>
        <v>1932</v>
      </c>
      <c r="I15" s="658" t="e">
        <f>'1 ประชากรราย หมู่บ้าน'!G587</f>
        <v>#N/A</v>
      </c>
      <c r="J15" s="658">
        <f>'1 ประชากรราย หมู่บ้าน'!H587</f>
        <v>2760</v>
      </c>
    </row>
    <row r="16" spans="1:10" ht="22.5" customHeight="1">
      <c r="A16" s="216"/>
      <c r="B16" s="686"/>
      <c r="C16" s="158"/>
      <c r="D16" s="216"/>
      <c r="E16" s="415"/>
      <c r="F16" s="331" t="s">
        <v>1893</v>
      </c>
      <c r="G16" s="658">
        <f>'1 ประชากรราย หมู่บ้าน'!E588</f>
        <v>2288</v>
      </c>
      <c r="H16" s="658">
        <f>'1 ประชากรราย หมู่บ้าน'!F588</f>
        <v>2269</v>
      </c>
      <c r="I16" s="658" t="e">
        <f>'1 ประชากรราย หมู่บ้าน'!G588</f>
        <v>#N/A</v>
      </c>
      <c r="J16" s="658">
        <f>'1 ประชากรราย หมู่บ้าน'!H588</f>
        <v>3271</v>
      </c>
    </row>
    <row r="17" spans="1:10" ht="22.5" customHeight="1">
      <c r="A17" s="216"/>
      <c r="B17" s="686"/>
      <c r="C17" s="158"/>
      <c r="D17" s="216"/>
      <c r="E17" s="415"/>
      <c r="F17" s="541" t="s">
        <v>1887</v>
      </c>
      <c r="G17" s="704">
        <f>SUM(G15:G16)</f>
        <v>4175</v>
      </c>
      <c r="H17" s="704">
        <f>SUM(H15:H16)</f>
        <v>4201</v>
      </c>
      <c r="I17" s="704" t="e">
        <f>SUM(I15:I16)</f>
        <v>#N/A</v>
      </c>
      <c r="J17" s="704">
        <f>SUM(J15:J16)</f>
        <v>6031</v>
      </c>
    </row>
    <row r="18" spans="1:10" ht="22.5" customHeight="1">
      <c r="A18" s="216"/>
      <c r="B18" s="686"/>
      <c r="C18" s="158"/>
      <c r="D18" s="216"/>
      <c r="E18" s="415"/>
      <c r="F18" s="541" t="s">
        <v>1888</v>
      </c>
      <c r="G18" s="704">
        <f>G17+G13</f>
        <v>6533</v>
      </c>
      <c r="H18" s="704">
        <f>H17+H13</f>
        <v>6593</v>
      </c>
      <c r="I18" s="704" t="e">
        <f>I17+I13</f>
        <v>#N/A</v>
      </c>
      <c r="J18" s="704">
        <f>J17+J13</f>
        <v>9312</v>
      </c>
    </row>
    <row r="19" spans="1:10" ht="22.5" customHeight="1">
      <c r="A19" s="216"/>
      <c r="B19" s="686"/>
      <c r="C19" s="783" t="s">
        <v>1882</v>
      </c>
      <c r="D19" s="216">
        <v>2</v>
      </c>
      <c r="E19" s="415">
        <v>3</v>
      </c>
      <c r="F19" s="146" t="s">
        <v>191</v>
      </c>
      <c r="G19" s="658">
        <f>'1 ประชากรราย หมู่บ้าน'!E570</f>
        <v>877</v>
      </c>
      <c r="H19" s="658">
        <f>'1 ประชากรราย หมู่บ้าน'!F570</f>
        <v>867</v>
      </c>
      <c r="I19" s="658" t="e">
        <f>'1 ประชากรราย หมู่บ้าน'!G570</f>
        <v>#N/A</v>
      </c>
      <c r="J19" s="658">
        <f>'1 ประชากรราย หมู่บ้าน'!H570</f>
        <v>1224</v>
      </c>
    </row>
    <row r="20" spans="1:10" ht="22.5" customHeight="1">
      <c r="A20" s="216" t="s">
        <v>98</v>
      </c>
      <c r="B20" s="686" t="s">
        <v>63</v>
      </c>
      <c r="C20" s="158" t="s">
        <v>35</v>
      </c>
      <c r="D20" s="216"/>
      <c r="E20" s="415"/>
      <c r="F20" s="772" t="s">
        <v>1854</v>
      </c>
      <c r="G20" s="658">
        <f>'1 ประชากรราย หมู่บ้าน'!E571</f>
        <v>1301</v>
      </c>
      <c r="H20" s="658">
        <f>'1 ประชากรราย หมู่บ้าน'!F571</f>
        <v>1213</v>
      </c>
      <c r="I20" s="658" t="e">
        <f>'1 ประชากรราย หมู่บ้าน'!G571</f>
        <v>#N/A</v>
      </c>
      <c r="J20" s="658">
        <f>'1 ประชากรราย หมู่บ้าน'!H571</f>
        <v>2262</v>
      </c>
    </row>
    <row r="21" spans="1:10" ht="22.5" customHeight="1">
      <c r="A21" s="216"/>
      <c r="B21" s="686"/>
      <c r="C21" s="158"/>
      <c r="D21" s="216"/>
      <c r="E21" s="415"/>
      <c r="F21" s="785" t="s">
        <v>239</v>
      </c>
      <c r="G21" s="658">
        <f>'1 ประชากรราย หมู่บ้าน'!E572</f>
        <v>949</v>
      </c>
      <c r="H21" s="658">
        <f>'1 ประชากรราย หมู่บ้าน'!F572</f>
        <v>1049</v>
      </c>
      <c r="I21" s="658" t="e">
        <f>'1 ประชากรราย หมู่บ้าน'!G572</f>
        <v>#N/A</v>
      </c>
      <c r="J21" s="658">
        <f>'1 ประชากรราย หมู่บ้าน'!H572</f>
        <v>1835</v>
      </c>
    </row>
    <row r="22" spans="1:10" ht="22.5" customHeight="1">
      <c r="A22" s="216"/>
      <c r="B22" s="686"/>
      <c r="C22" s="158"/>
      <c r="D22" s="216"/>
      <c r="E22" s="415"/>
      <c r="F22" s="718" t="s">
        <v>29</v>
      </c>
      <c r="G22" s="704">
        <f>SUM(G19:G21)</f>
        <v>3127</v>
      </c>
      <c r="H22" s="704">
        <f>SUM(H19:H21)</f>
        <v>3129</v>
      </c>
      <c r="I22" s="704" t="e">
        <f>SUM(I19:I21)</f>
        <v>#N/A</v>
      </c>
      <c r="J22" s="704">
        <f>SUM(J19:J21)</f>
        <v>5321</v>
      </c>
    </row>
    <row r="23" spans="1:10" ht="22.5" customHeight="1">
      <c r="A23" s="216"/>
      <c r="B23" s="715" t="s">
        <v>180</v>
      </c>
      <c r="C23" s="782" t="s">
        <v>1883</v>
      </c>
      <c r="D23" s="216">
        <v>3</v>
      </c>
      <c r="E23" s="415">
        <v>8</v>
      </c>
      <c r="F23" s="789" t="s">
        <v>1855</v>
      </c>
      <c r="G23" s="658">
        <f>'1 ประชากรราย หมู่บ้าน'!E576</f>
        <v>562</v>
      </c>
      <c r="H23" s="658">
        <f>'1 ประชากรราย หมู่บ้าน'!F576</f>
        <v>578</v>
      </c>
      <c r="I23" s="658" t="e">
        <f>'1 ประชากรราย หมู่บ้าน'!G576</f>
        <v>#N/A</v>
      </c>
      <c r="J23" s="658">
        <f>'1 ประชากรราย หมู่บ้าน'!H576</f>
        <v>951</v>
      </c>
    </row>
    <row r="24" spans="1:10" ht="22.5" customHeight="1">
      <c r="A24" s="216"/>
      <c r="B24" s="715"/>
      <c r="C24" s="267"/>
      <c r="D24" s="216"/>
      <c r="E24" s="415"/>
      <c r="F24" s="773" t="s">
        <v>385</v>
      </c>
      <c r="G24" s="658">
        <f>'1 ประชากรราย หมู่บ้าน'!E579</f>
        <v>427</v>
      </c>
      <c r="H24" s="658">
        <f>'1 ประชากรราย หมู่บ้าน'!F579</f>
        <v>458</v>
      </c>
      <c r="I24" s="658" t="e">
        <f>'1 ประชากรราย หมู่บ้าน'!G579</f>
        <v>#N/A</v>
      </c>
      <c r="J24" s="658">
        <f>'1 ประชากรราย หมู่บ้าน'!H579</f>
        <v>969</v>
      </c>
    </row>
    <row r="25" spans="1:10" ht="22.5" customHeight="1">
      <c r="A25" s="216"/>
      <c r="B25" s="715"/>
      <c r="C25" s="267"/>
      <c r="D25" s="216"/>
      <c r="E25" s="415"/>
      <c r="F25" s="773" t="s">
        <v>387</v>
      </c>
      <c r="G25" s="658">
        <f>'1 ประชากรราย หมู่บ้าน'!E582</f>
        <v>292</v>
      </c>
      <c r="H25" s="658">
        <f>'1 ประชากรราย หมู่บ้าน'!F582</f>
        <v>314</v>
      </c>
      <c r="I25" s="658" t="e">
        <f>'1 ประชากรราย หมู่บ้าน'!G582</f>
        <v>#N/A</v>
      </c>
      <c r="J25" s="658">
        <f>'1 ประชากรราย หมู่บ้าน'!H582</f>
        <v>272</v>
      </c>
    </row>
    <row r="26" spans="1:10" ht="22.5" customHeight="1">
      <c r="A26" s="216"/>
      <c r="B26" s="715"/>
      <c r="C26" s="267"/>
      <c r="D26" s="216"/>
      <c r="E26" s="415"/>
      <c r="F26" s="785" t="s">
        <v>388</v>
      </c>
      <c r="G26" s="658">
        <f>'1 ประชากรราย หมู่บ้าน'!E583</f>
        <v>256</v>
      </c>
      <c r="H26" s="658">
        <f>'1 ประชากรราย หมู่บ้าน'!F583</f>
        <v>242</v>
      </c>
      <c r="I26" s="658" t="e">
        <f>'1 ประชากรราย หมู่บ้าน'!G583</f>
        <v>#N/A</v>
      </c>
      <c r="J26" s="658">
        <f>'1 ประชากรราย หมู่บ้าน'!H583</f>
        <v>224</v>
      </c>
    </row>
    <row r="27" spans="1:10" ht="22.5" customHeight="1">
      <c r="A27" s="216"/>
      <c r="B27" s="715"/>
      <c r="C27" s="267"/>
      <c r="D27" s="216"/>
      <c r="E27" s="415"/>
      <c r="F27" s="718" t="s">
        <v>29</v>
      </c>
      <c r="G27" s="704">
        <f>SUM(G23:G26)</f>
        <v>1537</v>
      </c>
      <c r="H27" s="704">
        <f>SUM(H23:H26)</f>
        <v>1592</v>
      </c>
      <c r="I27" s="704" t="e">
        <f>SUM(I23:I26)</f>
        <v>#N/A</v>
      </c>
      <c r="J27" s="704">
        <f>SUM(J23:J26)</f>
        <v>2416</v>
      </c>
    </row>
    <row r="28" spans="1:10" ht="22.5" customHeight="1">
      <c r="A28" s="216"/>
      <c r="B28" s="715" t="s">
        <v>181</v>
      </c>
      <c r="C28" s="782" t="s">
        <v>1884</v>
      </c>
      <c r="D28" s="216"/>
      <c r="E28" s="415"/>
      <c r="F28" s="519" t="s">
        <v>1136</v>
      </c>
      <c r="G28" s="721"/>
      <c r="H28" s="721"/>
      <c r="I28" s="721"/>
      <c r="J28" s="162"/>
    </row>
    <row r="29" spans="1:10" ht="22.5" customHeight="1">
      <c r="A29" s="216"/>
      <c r="B29" s="715"/>
      <c r="C29" s="267"/>
      <c r="D29" s="216">
        <v>2</v>
      </c>
      <c r="E29" s="415">
        <v>7</v>
      </c>
      <c r="F29" s="773" t="s">
        <v>389</v>
      </c>
      <c r="G29" s="658">
        <f>'1 ประชากรราย หมู่บ้าน'!E593</f>
        <v>1521</v>
      </c>
      <c r="H29" s="658">
        <f>'1 ประชากรราย หมู่บ้าน'!F593</f>
        <v>1543</v>
      </c>
      <c r="I29" s="658" t="e">
        <f>'1 ประชากรราย หมู่บ้าน'!G593</f>
        <v>#N/A</v>
      </c>
      <c r="J29" s="658">
        <f>'1 ประชากรราย หมู่บ้าน'!H593</f>
        <v>2326</v>
      </c>
    </row>
    <row r="30" spans="1:10" ht="22.5" customHeight="1">
      <c r="A30" s="216"/>
      <c r="B30" s="715"/>
      <c r="C30" s="267"/>
      <c r="D30" s="216"/>
      <c r="E30" s="415"/>
      <c r="F30" s="773" t="s">
        <v>390</v>
      </c>
      <c r="G30" s="658">
        <f>'1 ประชากรราย หมู่บ้าน'!E594</f>
        <v>1337</v>
      </c>
      <c r="H30" s="658">
        <f>'1 ประชากรราย หมู่บ้าน'!F594</f>
        <v>1390</v>
      </c>
      <c r="I30" s="658" t="e">
        <f>'1 ประชากรราย หมู่บ้าน'!G594</f>
        <v>#N/A</v>
      </c>
      <c r="J30" s="658">
        <f>'1 ประชากรราย หมู่บ้าน'!H594</f>
        <v>3667</v>
      </c>
    </row>
    <row r="31" spans="1:10" ht="22.5" customHeight="1">
      <c r="A31" s="216"/>
      <c r="B31" s="715"/>
      <c r="C31" s="162"/>
      <c r="D31" s="216"/>
      <c r="E31" s="415"/>
      <c r="F31" s="773" t="s">
        <v>391</v>
      </c>
      <c r="G31" s="658">
        <f>'1 ประชากรราย หมู่บ้าน'!E595</f>
        <v>1215</v>
      </c>
      <c r="H31" s="658">
        <f>'1 ประชากรราย หมู่บ้าน'!F595</f>
        <v>1245</v>
      </c>
      <c r="I31" s="658" t="e">
        <f>'1 ประชากรราย หมู่บ้าน'!G595</f>
        <v>#N/A</v>
      </c>
      <c r="J31" s="658">
        <f>'1 ประชากรราย หมู่บ้าน'!H595</f>
        <v>1301</v>
      </c>
    </row>
    <row r="32" spans="1:10" ht="22.5" customHeight="1">
      <c r="A32" s="216"/>
      <c r="B32" s="715"/>
      <c r="C32" s="267"/>
      <c r="D32" s="216"/>
      <c r="E32" s="415"/>
      <c r="F32" s="773" t="s">
        <v>1572</v>
      </c>
      <c r="G32" s="658">
        <f>'1 ประชากรราย หมู่บ้าน'!E596</f>
        <v>891</v>
      </c>
      <c r="H32" s="658">
        <f>'1 ประชากรราย หมู่บ้าน'!F596</f>
        <v>957</v>
      </c>
      <c r="I32" s="658" t="e">
        <f>'1 ประชากรราย หมู่บ้าน'!G596</f>
        <v>#N/A</v>
      </c>
      <c r="J32" s="658">
        <f>'1 ประชากรราย หมู่บ้าน'!H596</f>
        <v>1327</v>
      </c>
    </row>
    <row r="33" spans="1:10" ht="22.5" customHeight="1">
      <c r="A33" s="216"/>
      <c r="B33" s="686"/>
      <c r="C33" s="158" t="s">
        <v>192</v>
      </c>
      <c r="D33" s="216"/>
      <c r="E33" s="415"/>
      <c r="F33" s="773" t="s">
        <v>392</v>
      </c>
      <c r="G33" s="658">
        <f>'1 ประชากรราย หมู่บ้าน'!E597</f>
        <v>577</v>
      </c>
      <c r="H33" s="658">
        <f>'1 ประชากรราย หมู่บ้าน'!F597</f>
        <v>610</v>
      </c>
      <c r="I33" s="658" t="e">
        <f>'1 ประชากรราย หมู่บ้าน'!G597</f>
        <v>#N/A</v>
      </c>
      <c r="J33" s="658">
        <f>'1 ประชากรราย หมู่บ้าน'!H597</f>
        <v>1212</v>
      </c>
    </row>
    <row r="34" spans="1:10" ht="22.5" customHeight="1">
      <c r="A34" s="216"/>
      <c r="B34" s="686"/>
      <c r="C34" s="158"/>
      <c r="D34" s="216"/>
      <c r="E34" s="415"/>
      <c r="F34" s="773" t="s">
        <v>393</v>
      </c>
      <c r="G34" s="658">
        <f>'1 ประชากรราย หมู่บ้าน'!E598</f>
        <v>257</v>
      </c>
      <c r="H34" s="658">
        <f>'1 ประชากรราย หมู่บ้าน'!F598</f>
        <v>239</v>
      </c>
      <c r="I34" s="658" t="e">
        <f>'1 ประชากรราย หมู่บ้าน'!G598</f>
        <v>#N/A</v>
      </c>
      <c r="J34" s="658">
        <f>'1 ประชากรราย หมู่บ้าน'!H598</f>
        <v>424</v>
      </c>
    </row>
    <row r="35" spans="1:10" ht="22.5" customHeight="1">
      <c r="A35" s="216"/>
      <c r="B35" s="686"/>
      <c r="C35" s="158"/>
      <c r="D35" s="216"/>
      <c r="E35" s="415"/>
      <c r="F35" s="785" t="s">
        <v>193</v>
      </c>
      <c r="G35" s="658">
        <f>'1 ประชากรราย หมู่บ้าน'!E599</f>
        <v>484</v>
      </c>
      <c r="H35" s="658">
        <f>'1 ประชากรราย หมู่บ้าน'!F599</f>
        <v>493</v>
      </c>
      <c r="I35" s="658" t="e">
        <f>'1 ประชากรราย หมู่บ้าน'!G599</f>
        <v>#N/A</v>
      </c>
      <c r="J35" s="658">
        <f>'1 ประชากรราย หมู่บ้าน'!H599</f>
        <v>443</v>
      </c>
    </row>
    <row r="36" spans="1:10" ht="22.5" customHeight="1">
      <c r="A36" s="727"/>
      <c r="B36" s="391"/>
      <c r="C36" s="205"/>
      <c r="D36" s="216"/>
      <c r="E36" s="415"/>
      <c r="F36" s="718" t="s">
        <v>29</v>
      </c>
      <c r="G36" s="661">
        <f>SUM(G29:G35)</f>
        <v>6282</v>
      </c>
      <c r="H36" s="661">
        <f>SUM(H29:H35)</f>
        <v>6477</v>
      </c>
      <c r="I36" s="661" t="e">
        <f>SUM(I29:I35)</f>
        <v>#N/A</v>
      </c>
      <c r="J36" s="661">
        <f>SUM(J29:J35)</f>
        <v>10700</v>
      </c>
    </row>
    <row r="37" spans="1:10" ht="23.25">
      <c r="A37" s="733" t="s">
        <v>2009</v>
      </c>
      <c r="B37" s="715" t="s">
        <v>1569</v>
      </c>
      <c r="C37" s="267" t="s">
        <v>1885</v>
      </c>
      <c r="D37" s="216"/>
      <c r="E37" s="415"/>
      <c r="F37" s="519" t="s">
        <v>1137</v>
      </c>
      <c r="G37" s="663"/>
      <c r="H37" s="663"/>
      <c r="I37" s="663"/>
      <c r="J37" s="663"/>
    </row>
    <row r="38" spans="1:10" ht="23.25">
      <c r="A38" s="846" t="s">
        <v>2010</v>
      </c>
      <c r="B38" s="722"/>
      <c r="C38" s="260"/>
      <c r="D38" s="216">
        <v>3</v>
      </c>
      <c r="E38" s="415">
        <v>8</v>
      </c>
      <c r="F38" s="773" t="s">
        <v>379</v>
      </c>
      <c r="G38" s="658">
        <f>'1 ประชากรราย หมู่บ้าน'!E601</f>
        <v>354</v>
      </c>
      <c r="H38" s="658">
        <f>'1 ประชากรราย หมู่บ้าน'!F601</f>
        <v>360</v>
      </c>
      <c r="I38" s="658" t="e">
        <f>'1 ประชากรราย หมู่บ้าน'!G601</f>
        <v>#N/A</v>
      </c>
      <c r="J38" s="658">
        <f>'1 ประชากรราย หมู่บ้าน'!H601</f>
        <v>308</v>
      </c>
    </row>
    <row r="39" spans="1:10" ht="23.25">
      <c r="A39" s="177"/>
      <c r="B39" s="192"/>
      <c r="C39" s="192"/>
      <c r="D39" s="216"/>
      <c r="E39" s="723"/>
      <c r="F39" s="773" t="s">
        <v>194</v>
      </c>
      <c r="G39" s="658">
        <f>'1 ประชากรราย หมู่บ้าน'!E602</f>
        <v>939</v>
      </c>
      <c r="H39" s="658">
        <f>'1 ประชากรราย หมู่บ้าน'!F602</f>
        <v>974</v>
      </c>
      <c r="I39" s="658" t="e">
        <f>'1 ประชากรราย หมู่บ้าน'!G602</f>
        <v>#N/A</v>
      </c>
      <c r="J39" s="658">
        <f>'1 ประชากรราย หมู่บ้าน'!H602</f>
        <v>1109</v>
      </c>
    </row>
    <row r="40" spans="1:10" ht="23.25">
      <c r="A40" s="225"/>
      <c r="B40" s="192"/>
      <c r="C40" s="192"/>
      <c r="D40" s="113"/>
      <c r="E40" s="724"/>
      <c r="F40" s="788" t="s">
        <v>1856</v>
      </c>
      <c r="G40" s="658">
        <f>'1 ประชากรราย หมู่บ้าน'!E603</f>
        <v>551</v>
      </c>
      <c r="H40" s="658">
        <f>'1 ประชากรราย หมู่บ้าน'!F603</f>
        <v>501</v>
      </c>
      <c r="I40" s="658" t="e">
        <f>'1 ประชากรราย หมู่บ้าน'!G603</f>
        <v>#N/A</v>
      </c>
      <c r="J40" s="658">
        <f>'1 ประชากรราย หมู่บ้าน'!H603</f>
        <v>725</v>
      </c>
    </row>
    <row r="41" spans="1:10" ht="23.25">
      <c r="A41" s="225"/>
      <c r="B41" s="192"/>
      <c r="C41" s="192"/>
      <c r="D41" s="113"/>
      <c r="E41" s="724"/>
      <c r="F41" s="331" t="s">
        <v>380</v>
      </c>
      <c r="G41" s="658">
        <f>'1 ประชากรราย หมู่บ้าน'!E604</f>
        <v>656</v>
      </c>
      <c r="H41" s="658">
        <f>'1 ประชากรราย หมู่บ้าน'!F604</f>
        <v>686</v>
      </c>
      <c r="I41" s="658" t="e">
        <f>'1 ประชากรราย หมู่บ้าน'!G604</f>
        <v>#N/A</v>
      </c>
      <c r="J41" s="658">
        <f>'1 ประชากรราย หมู่บ้าน'!H604</f>
        <v>767</v>
      </c>
    </row>
    <row r="42" spans="1:10" ht="23.25">
      <c r="A42" s="225"/>
      <c r="B42" s="192"/>
      <c r="C42" s="192"/>
      <c r="D42" s="113"/>
      <c r="E42" s="724"/>
      <c r="F42" s="331" t="s">
        <v>381</v>
      </c>
      <c r="G42" s="658">
        <f>'1 ประชากรราย หมู่บ้าน'!E605</f>
        <v>1110</v>
      </c>
      <c r="H42" s="658">
        <f>'1 ประชากรราย หมู่บ้าน'!F605</f>
        <v>1207</v>
      </c>
      <c r="I42" s="658" t="e">
        <f>'1 ประชากรราย หมู่บ้าน'!G605</f>
        <v>#N/A</v>
      </c>
      <c r="J42" s="658">
        <f>'1 ประชากรราย หมู่บ้าน'!H605</f>
        <v>2196</v>
      </c>
    </row>
    <row r="43" spans="1:10" ht="23.25">
      <c r="A43" s="225"/>
      <c r="B43" s="192"/>
      <c r="C43" s="192"/>
      <c r="D43" s="113"/>
      <c r="E43" s="724"/>
      <c r="F43" s="331" t="s">
        <v>1568</v>
      </c>
      <c r="G43" s="658">
        <f>'1 ประชากรราย หมู่บ้าน'!E606</f>
        <v>127</v>
      </c>
      <c r="H43" s="658">
        <f>'1 ประชากรราย หมู่บ้าน'!F606</f>
        <v>131</v>
      </c>
      <c r="I43" s="658" t="e">
        <f>'1 ประชากรราย หมู่บ้าน'!G606</f>
        <v>#N/A</v>
      </c>
      <c r="J43" s="658">
        <f>'1 ประชากรราย หมู่บ้าน'!H606</f>
        <v>359</v>
      </c>
    </row>
    <row r="44" spans="1:10" ht="23.25">
      <c r="A44" s="225"/>
      <c r="B44" s="192"/>
      <c r="C44" s="192"/>
      <c r="D44" s="113"/>
      <c r="E44" s="724"/>
      <c r="F44" s="331" t="s">
        <v>195</v>
      </c>
      <c r="G44" s="658">
        <f>'1 ประชากรราย หมู่บ้าน'!E607</f>
        <v>206</v>
      </c>
      <c r="H44" s="658">
        <f>'1 ประชากรราย หมู่บ้าน'!F607</f>
        <v>199</v>
      </c>
      <c r="I44" s="658" t="e">
        <f>'1 ประชากรราย หมู่บ้าน'!G607</f>
        <v>#N/A</v>
      </c>
      <c r="J44" s="658">
        <f>'1 ประชากรราย หมู่บ้าน'!H607</f>
        <v>281</v>
      </c>
    </row>
    <row r="45" spans="1:10" ht="23.25">
      <c r="A45" s="225"/>
      <c r="B45" s="192"/>
      <c r="C45" s="192"/>
      <c r="D45" s="113"/>
      <c r="E45" s="724"/>
      <c r="F45" s="336" t="s">
        <v>196</v>
      </c>
      <c r="G45" s="664">
        <f>'1 ประชากรราย หมู่บ้าน'!E608</f>
        <v>307</v>
      </c>
      <c r="H45" s="664">
        <f>'1 ประชากรราย หมู่บ้าน'!F608</f>
        <v>321</v>
      </c>
      <c r="I45" s="664" t="e">
        <f>'1 ประชากรราย หมู่บ้าน'!G608</f>
        <v>#N/A</v>
      </c>
      <c r="J45" s="664">
        <f>'1 ประชากรราย หมู่บ้าน'!H608</f>
        <v>409</v>
      </c>
    </row>
    <row r="46" spans="1:10" s="22" customFormat="1" ht="23.25">
      <c r="A46" s="113"/>
      <c r="B46" s="162"/>
      <c r="C46" s="162"/>
      <c r="D46" s="673"/>
      <c r="E46" s="725"/>
      <c r="F46" s="718" t="s">
        <v>1891</v>
      </c>
      <c r="G46" s="704">
        <f>SUM(G38:G45)</f>
        <v>4250</v>
      </c>
      <c r="H46" s="704">
        <f>SUM(H38:H45)</f>
        <v>4379</v>
      </c>
      <c r="I46" s="704" t="e">
        <f>SUM(I38:I45)</f>
        <v>#N/A</v>
      </c>
      <c r="J46" s="704">
        <f>SUM(J38:J45)</f>
        <v>6154</v>
      </c>
    </row>
    <row r="47" spans="1:10" ht="23.25">
      <c r="A47" s="216"/>
      <c r="B47" s="686"/>
      <c r="C47" s="158"/>
      <c r="D47" s="216"/>
      <c r="E47" s="415"/>
      <c r="F47" s="519" t="s">
        <v>1135</v>
      </c>
      <c r="G47" s="660"/>
      <c r="H47" s="660"/>
      <c r="I47" s="726"/>
      <c r="J47" s="726"/>
    </row>
    <row r="48" spans="1:10" ht="23.25">
      <c r="A48" s="216"/>
      <c r="B48" s="686"/>
      <c r="C48" s="158"/>
      <c r="D48" s="216"/>
      <c r="E48" s="415"/>
      <c r="F48" s="331" t="s">
        <v>1570</v>
      </c>
      <c r="G48" s="659">
        <f>'1 ประชากรราย หมู่บ้าน'!E590</f>
        <v>47</v>
      </c>
      <c r="H48" s="659">
        <f>'1 ประชากรราย หมู่บ้าน'!F590</f>
        <v>44</v>
      </c>
      <c r="I48" s="659" t="e">
        <f>'1 ประชากรราย หมู่บ้าน'!G590</f>
        <v>#N/A</v>
      </c>
      <c r="J48" s="659">
        <f>'1 ประชากรราย หมู่บ้าน'!H590</f>
        <v>133</v>
      </c>
    </row>
    <row r="49" spans="1:10" ht="23.25">
      <c r="A49" s="216"/>
      <c r="B49" s="686"/>
      <c r="C49" s="158"/>
      <c r="D49" s="216"/>
      <c r="E49" s="415"/>
      <c r="F49" s="336" t="s">
        <v>196</v>
      </c>
      <c r="G49" s="659">
        <f>'1 ประชากรราย หมู่บ้าน'!E591</f>
        <v>891</v>
      </c>
      <c r="H49" s="659">
        <f>'1 ประชากรราย หมู่บ้าน'!F591</f>
        <v>883</v>
      </c>
      <c r="I49" s="659" t="e">
        <f>'1 ประชากรราย หมู่บ้าน'!G591</f>
        <v>#N/A</v>
      </c>
      <c r="J49" s="659">
        <f>'1 ประชากรราย หมู่บ้าน'!H591</f>
        <v>1346</v>
      </c>
    </row>
    <row r="50" spans="1:10" ht="23.25">
      <c r="A50" s="216"/>
      <c r="B50" s="686"/>
      <c r="C50" s="158"/>
      <c r="D50" s="216"/>
      <c r="E50" s="415"/>
      <c r="F50" s="718" t="s">
        <v>1890</v>
      </c>
      <c r="G50" s="704">
        <f>SUM(G48:G49)</f>
        <v>938</v>
      </c>
      <c r="H50" s="704">
        <f>SUM(H48:H49)</f>
        <v>927</v>
      </c>
      <c r="I50" s="682">
        <f>SUM(G50:H50)</f>
        <v>1865</v>
      </c>
      <c r="J50" s="682">
        <f>SUM(J48:J49)</f>
        <v>1479</v>
      </c>
    </row>
    <row r="51" spans="1:10" ht="23.25">
      <c r="A51" s="727"/>
      <c r="B51" s="389"/>
      <c r="C51" s="728"/>
      <c r="D51" s="729"/>
      <c r="E51" s="730"/>
      <c r="F51" s="541" t="s">
        <v>1888</v>
      </c>
      <c r="G51" s="704">
        <f>G50+G46</f>
        <v>5188</v>
      </c>
      <c r="H51" s="704">
        <f>H50+H46</f>
        <v>5306</v>
      </c>
      <c r="I51" s="704" t="e">
        <f>I50+I46</f>
        <v>#N/A</v>
      </c>
      <c r="J51" s="704">
        <f>J50+J46</f>
        <v>7633</v>
      </c>
    </row>
    <row r="52" spans="1:10" s="22" customFormat="1" ht="23.25">
      <c r="A52" s="914" t="s">
        <v>510</v>
      </c>
      <c r="B52" s="915"/>
      <c r="C52" s="915"/>
      <c r="D52" s="915"/>
      <c r="E52" s="915"/>
      <c r="F52" s="916"/>
      <c r="G52" s="704">
        <f>G51+G27+G22+G18+G7+G36</f>
        <v>24998</v>
      </c>
      <c r="H52" s="704">
        <f>H51+H27+H22+H18+H7+H36</f>
        <v>25516</v>
      </c>
      <c r="I52" s="704" t="e">
        <f>I51+I27+I22+I18+I7+I36</f>
        <v>#N/A</v>
      </c>
      <c r="J52" s="704">
        <f>J51+J27+J22+J18+J7+J36</f>
        <v>38174</v>
      </c>
    </row>
    <row r="53" spans="1:10" s="15" customFormat="1" ht="21">
      <c r="A53" s="924"/>
      <c r="B53" s="924"/>
      <c r="C53" s="924"/>
      <c r="D53" s="924"/>
      <c r="E53" s="924"/>
      <c r="F53" s="924"/>
      <c r="G53" s="924"/>
      <c r="H53" s="924"/>
      <c r="I53" s="924"/>
      <c r="J53" s="924"/>
    </row>
    <row r="54" spans="1:10" s="22" customFormat="1" ht="23.25">
      <c r="A54" s="673"/>
      <c r="B54" s="725"/>
      <c r="C54" s="725"/>
      <c r="D54" s="673"/>
      <c r="E54" s="725"/>
      <c r="F54" s="320"/>
      <c r="G54" s="731"/>
      <c r="H54" s="731"/>
      <c r="I54" s="731"/>
      <c r="J54" s="731"/>
    </row>
    <row r="55" spans="1:10" s="22" customFormat="1" ht="23.25">
      <c r="A55" s="673"/>
      <c r="B55" s="725"/>
      <c r="C55" s="725"/>
      <c r="D55" s="673"/>
      <c r="E55" s="725"/>
      <c r="F55" s="320"/>
      <c r="G55" s="725"/>
      <c r="H55" s="725"/>
      <c r="I55" s="725"/>
      <c r="J55" s="725"/>
    </row>
    <row r="56" spans="1:10" ht="23.25">
      <c r="A56" s="299"/>
      <c r="B56" s="667"/>
      <c r="C56" s="667"/>
      <c r="D56" s="299"/>
      <c r="E56" s="667"/>
      <c r="F56" s="305"/>
      <c r="G56" s="667"/>
      <c r="H56" s="667"/>
      <c r="I56" s="667"/>
      <c r="J56" s="667"/>
    </row>
    <row r="57" spans="1:10" ht="23.25">
      <c r="A57" s="299"/>
      <c r="B57" s="667"/>
      <c r="C57" s="667"/>
      <c r="D57" s="299"/>
      <c r="E57" s="667"/>
      <c r="F57" s="305"/>
      <c r="G57" s="667"/>
      <c r="H57" s="667"/>
      <c r="I57" s="667"/>
      <c r="J57" s="667"/>
    </row>
    <row r="58" spans="1:10" ht="23.25">
      <c r="A58" s="299"/>
      <c r="B58" s="667"/>
      <c r="C58" s="667"/>
      <c r="D58" s="299"/>
      <c r="E58" s="667"/>
      <c r="F58" s="305"/>
      <c r="G58" s="667"/>
      <c r="H58" s="667"/>
      <c r="I58" s="667"/>
      <c r="J58" s="667"/>
    </row>
    <row r="59" spans="1:10" ht="23.25">
      <c r="A59" s="299"/>
      <c r="B59" s="667"/>
      <c r="C59" s="667"/>
      <c r="D59" s="299"/>
      <c r="E59" s="667"/>
      <c r="F59" s="305"/>
      <c r="G59" s="667"/>
      <c r="H59" s="667"/>
      <c r="I59" s="667"/>
      <c r="J59" s="667"/>
    </row>
    <row r="60" spans="1:10" ht="23.25">
      <c r="A60" s="299"/>
      <c r="B60" s="667"/>
      <c r="C60" s="667"/>
      <c r="D60" s="299"/>
      <c r="E60" s="667"/>
      <c r="F60" s="305"/>
      <c r="G60" s="667"/>
      <c r="H60" s="667"/>
      <c r="I60" s="667"/>
      <c r="J60" s="667"/>
    </row>
    <row r="61" spans="1:10" ht="23.25">
      <c r="A61" s="299"/>
      <c r="B61" s="667"/>
      <c r="C61" s="667"/>
      <c r="D61" s="299"/>
      <c r="E61" s="667"/>
      <c r="F61" s="305"/>
      <c r="G61" s="667"/>
      <c r="H61" s="667"/>
      <c r="I61" s="667"/>
      <c r="J61" s="667"/>
    </row>
    <row r="62" spans="1:10" ht="23.25">
      <c r="A62" s="299"/>
      <c r="B62" s="667"/>
      <c r="C62" s="667"/>
      <c r="D62" s="299"/>
      <c r="E62" s="667"/>
      <c r="F62" s="305"/>
      <c r="G62" s="667"/>
      <c r="H62" s="667"/>
      <c r="I62" s="667"/>
      <c r="J62" s="667"/>
    </row>
    <row r="63" spans="1:10" ht="23.25">
      <c r="A63" s="299"/>
      <c r="B63" s="667"/>
      <c r="C63" s="667"/>
      <c r="D63" s="299"/>
      <c r="E63" s="667"/>
      <c r="F63" s="305"/>
      <c r="G63" s="667"/>
      <c r="H63" s="667"/>
      <c r="I63" s="667"/>
      <c r="J63" s="667"/>
    </row>
    <row r="64" spans="1:10" ht="23.25">
      <c r="A64" s="299"/>
      <c r="B64" s="667"/>
      <c r="C64" s="667"/>
      <c r="D64" s="299"/>
      <c r="E64" s="667"/>
      <c r="F64" s="305"/>
      <c r="G64" s="667"/>
      <c r="H64" s="667"/>
      <c r="I64" s="667"/>
      <c r="J64" s="667"/>
    </row>
    <row r="65" spans="1:10" ht="23.25">
      <c r="A65" s="299"/>
      <c r="B65" s="667"/>
      <c r="C65" s="667"/>
      <c r="D65" s="299"/>
      <c r="E65" s="667"/>
      <c r="F65" s="305"/>
      <c r="G65" s="667"/>
      <c r="H65" s="667"/>
      <c r="I65" s="667"/>
      <c r="J65" s="667"/>
    </row>
    <row r="66" spans="1:10" ht="23.25">
      <c r="A66" s="299"/>
      <c r="B66" s="667"/>
      <c r="C66" s="667"/>
      <c r="D66" s="299"/>
      <c r="E66" s="667"/>
      <c r="F66" s="305"/>
      <c r="G66" s="667"/>
      <c r="H66" s="667"/>
      <c r="I66" s="667"/>
      <c r="J66" s="667"/>
    </row>
    <row r="67" spans="1:10" ht="23.25">
      <c r="A67" s="299"/>
      <c r="B67" s="667"/>
      <c r="C67" s="667"/>
      <c r="D67" s="299"/>
      <c r="E67" s="667"/>
      <c r="F67" s="305"/>
      <c r="G67" s="667"/>
      <c r="H67" s="667"/>
      <c r="I67" s="667"/>
      <c r="J67" s="667"/>
    </row>
    <row r="68" spans="1:10" ht="23.25">
      <c r="A68" s="299"/>
      <c r="B68" s="667"/>
      <c r="C68" s="667"/>
      <c r="D68" s="299"/>
      <c r="E68" s="667"/>
      <c r="F68" s="305"/>
      <c r="G68" s="667"/>
      <c r="H68" s="667"/>
      <c r="I68" s="667"/>
      <c r="J68" s="667"/>
    </row>
    <row r="69" spans="1:10" ht="23.25">
      <c r="A69" s="299"/>
      <c r="B69" s="667"/>
      <c r="C69" s="667"/>
      <c r="D69" s="299"/>
      <c r="E69" s="667"/>
      <c r="F69" s="305"/>
      <c r="G69" s="667"/>
      <c r="H69" s="667"/>
      <c r="I69" s="667"/>
      <c r="J69" s="667"/>
    </row>
    <row r="70" spans="1:10" ht="23.25">
      <c r="A70" s="299"/>
      <c r="B70" s="667"/>
      <c r="C70" s="667"/>
      <c r="D70" s="299"/>
      <c r="E70" s="667"/>
      <c r="F70" s="305"/>
      <c r="G70" s="667"/>
      <c r="H70" s="667"/>
      <c r="I70" s="667"/>
      <c r="J70" s="667"/>
    </row>
    <row r="71" spans="1:10" ht="23.25">
      <c r="A71" s="299"/>
      <c r="B71" s="667"/>
      <c r="C71" s="667"/>
      <c r="D71" s="299"/>
      <c r="E71" s="667"/>
      <c r="F71" s="305"/>
      <c r="G71" s="667"/>
      <c r="H71" s="667"/>
      <c r="I71" s="667"/>
      <c r="J71" s="667"/>
    </row>
    <row r="72" spans="1:10" ht="23.25">
      <c r="A72" s="299"/>
      <c r="B72" s="667"/>
      <c r="C72" s="667"/>
      <c r="D72" s="299"/>
      <c r="E72" s="667"/>
      <c r="F72" s="305"/>
      <c r="G72" s="667"/>
      <c r="H72" s="667"/>
      <c r="I72" s="667"/>
      <c r="J72" s="667"/>
    </row>
    <row r="73" spans="1:10" ht="23.25">
      <c r="A73" s="299"/>
      <c r="B73" s="667"/>
      <c r="C73" s="667"/>
      <c r="D73" s="299"/>
      <c r="E73" s="667"/>
      <c r="F73" s="305"/>
      <c r="G73" s="667"/>
      <c r="H73" s="667"/>
      <c r="I73" s="667"/>
      <c r="J73" s="667"/>
    </row>
    <row r="74" spans="1:10" ht="23.25">
      <c r="A74" s="299"/>
      <c r="B74" s="667"/>
      <c r="C74" s="667"/>
      <c r="D74" s="299"/>
      <c r="E74" s="667"/>
      <c r="F74" s="305"/>
      <c r="G74" s="667"/>
      <c r="H74" s="667"/>
      <c r="I74" s="667"/>
      <c r="J74" s="667"/>
    </row>
    <row r="75" spans="1:10" ht="23.25">
      <c r="A75" s="299"/>
      <c r="B75" s="667"/>
      <c r="C75" s="667"/>
      <c r="D75" s="299"/>
      <c r="E75" s="667"/>
      <c r="F75" s="305"/>
      <c r="G75" s="667"/>
      <c r="H75" s="667"/>
      <c r="I75" s="667"/>
      <c r="J75" s="667"/>
    </row>
    <row r="76" spans="1:10" ht="23.25">
      <c r="A76" s="299"/>
      <c r="B76" s="667"/>
      <c r="C76" s="667"/>
      <c r="D76" s="299"/>
      <c r="E76" s="667"/>
      <c r="F76" s="305"/>
      <c r="G76" s="667"/>
      <c r="H76" s="667"/>
      <c r="I76" s="667"/>
      <c r="J76" s="667"/>
    </row>
    <row r="77" spans="1:10" ht="23.25">
      <c r="A77" s="299"/>
      <c r="B77" s="667"/>
      <c r="C77" s="667"/>
      <c r="D77" s="299"/>
      <c r="E77" s="667"/>
      <c r="F77" s="305"/>
      <c r="G77" s="667"/>
      <c r="H77" s="667"/>
      <c r="I77" s="667"/>
      <c r="J77" s="667"/>
    </row>
    <row r="78" spans="1:10" ht="23.25">
      <c r="A78" s="299"/>
      <c r="B78" s="667"/>
      <c r="C78" s="667"/>
      <c r="D78" s="299"/>
      <c r="E78" s="667"/>
      <c r="F78" s="305"/>
      <c r="G78" s="667"/>
      <c r="H78" s="667"/>
      <c r="I78" s="667"/>
      <c r="J78" s="667"/>
    </row>
    <row r="79" spans="1:10" ht="23.25">
      <c r="A79" s="299"/>
      <c r="B79" s="667"/>
      <c r="C79" s="667"/>
      <c r="D79" s="299"/>
      <c r="E79" s="667"/>
      <c r="F79" s="305"/>
      <c r="G79" s="667"/>
      <c r="H79" s="667"/>
      <c r="I79" s="667"/>
      <c r="J79" s="667"/>
    </row>
    <row r="80" spans="1:10" ht="23.25">
      <c r="A80" s="299"/>
      <c r="B80" s="667"/>
      <c r="C80" s="667"/>
      <c r="D80" s="299"/>
      <c r="E80" s="667"/>
      <c r="F80" s="305"/>
      <c r="G80" s="667"/>
      <c r="H80" s="667"/>
      <c r="I80" s="667"/>
      <c r="J80" s="667"/>
    </row>
    <row r="81" spans="1:10" ht="23.25">
      <c r="A81" s="299"/>
      <c r="B81" s="667"/>
      <c r="C81" s="667"/>
      <c r="D81" s="299"/>
      <c r="E81" s="667"/>
      <c r="F81" s="305"/>
      <c r="G81" s="667"/>
      <c r="H81" s="667"/>
      <c r="I81" s="667"/>
      <c r="J81" s="667"/>
    </row>
    <row r="82" spans="1:10" ht="23.25">
      <c r="A82" s="299"/>
      <c r="B82" s="667"/>
      <c r="C82" s="667"/>
      <c r="D82" s="299"/>
      <c r="E82" s="667"/>
      <c r="F82" s="305"/>
      <c r="G82" s="667"/>
      <c r="H82" s="667"/>
      <c r="I82" s="667"/>
      <c r="J82" s="667"/>
    </row>
    <row r="83" spans="1:10" ht="23.25">
      <c r="A83" s="299"/>
      <c r="B83" s="667"/>
      <c r="C83" s="667"/>
      <c r="D83" s="299"/>
      <c r="E83" s="667"/>
      <c r="F83" s="305"/>
      <c r="G83" s="667"/>
      <c r="H83" s="667"/>
      <c r="I83" s="667"/>
      <c r="J83" s="667"/>
    </row>
    <row r="84" spans="1:10" ht="23.25">
      <c r="A84" s="299"/>
      <c r="B84" s="667"/>
      <c r="C84" s="667"/>
      <c r="D84" s="299"/>
      <c r="E84" s="667"/>
      <c r="F84" s="305"/>
      <c r="G84" s="667"/>
      <c r="H84" s="667"/>
      <c r="I84" s="667"/>
      <c r="J84" s="667"/>
    </row>
    <row r="85" spans="1:10" ht="23.25">
      <c r="A85" s="299"/>
      <c r="B85" s="667"/>
      <c r="C85" s="667"/>
      <c r="D85" s="299"/>
      <c r="E85" s="667"/>
      <c r="F85" s="305"/>
      <c r="G85" s="667"/>
      <c r="H85" s="667"/>
      <c r="I85" s="667"/>
      <c r="J85" s="667"/>
    </row>
    <row r="86" spans="1:10" ht="23.25">
      <c r="A86" s="299"/>
      <c r="B86" s="667"/>
      <c r="C86" s="667"/>
      <c r="D86" s="299"/>
      <c r="E86" s="667"/>
      <c r="F86" s="305"/>
      <c r="G86" s="667"/>
      <c r="H86" s="667"/>
      <c r="I86" s="667"/>
      <c r="J86" s="667"/>
    </row>
    <row r="87" spans="1:10" ht="23.25">
      <c r="A87" s="299"/>
      <c r="B87" s="667"/>
      <c r="C87" s="667"/>
      <c r="D87" s="299"/>
      <c r="E87" s="667"/>
      <c r="F87" s="305"/>
      <c r="G87" s="667"/>
      <c r="H87" s="667"/>
      <c r="I87" s="667"/>
      <c r="J87" s="667"/>
    </row>
    <row r="88" spans="1:10" ht="23.25">
      <c r="A88" s="299"/>
      <c r="B88" s="667"/>
      <c r="C88" s="667"/>
      <c r="D88" s="299"/>
      <c r="E88" s="667"/>
      <c r="F88" s="305"/>
      <c r="G88" s="667"/>
      <c r="H88" s="667"/>
      <c r="I88" s="667"/>
      <c r="J88" s="667"/>
    </row>
    <row r="89" spans="1:10" ht="23.25">
      <c r="A89" s="299"/>
      <c r="B89" s="667"/>
      <c r="C89" s="667"/>
      <c r="D89" s="299"/>
      <c r="E89" s="667"/>
      <c r="F89" s="305"/>
      <c r="G89" s="667"/>
      <c r="H89" s="667"/>
      <c r="I89" s="667"/>
      <c r="J89" s="667"/>
    </row>
    <row r="90" spans="1:10" ht="23.25">
      <c r="A90" s="299"/>
      <c r="B90" s="667"/>
      <c r="C90" s="667"/>
      <c r="D90" s="299"/>
      <c r="E90" s="667"/>
      <c r="F90" s="305"/>
      <c r="G90" s="667"/>
      <c r="H90" s="667"/>
      <c r="I90" s="667"/>
      <c r="J90" s="667"/>
    </row>
    <row r="91" spans="1:10" ht="23.25">
      <c r="A91" s="299"/>
      <c r="B91" s="667"/>
      <c r="C91" s="667"/>
      <c r="D91" s="299"/>
      <c r="E91" s="667"/>
      <c r="F91" s="305"/>
      <c r="G91" s="667"/>
      <c r="H91" s="667"/>
      <c r="I91" s="667"/>
      <c r="J91" s="667"/>
    </row>
    <row r="92" spans="1:10" ht="23.25">
      <c r="A92" s="299"/>
      <c r="B92" s="667"/>
      <c r="C92" s="667"/>
      <c r="D92" s="299"/>
      <c r="E92" s="667"/>
      <c r="F92" s="305"/>
      <c r="G92" s="667"/>
      <c r="H92" s="667"/>
      <c r="I92" s="667"/>
      <c r="J92" s="667"/>
    </row>
    <row r="93" spans="1:10" ht="23.25">
      <c r="A93" s="299"/>
      <c r="B93" s="667"/>
      <c r="C93" s="667"/>
      <c r="D93" s="299"/>
      <c r="E93" s="667"/>
      <c r="F93" s="305"/>
      <c r="G93" s="667"/>
      <c r="H93" s="667"/>
      <c r="I93" s="667"/>
      <c r="J93" s="667"/>
    </row>
    <row r="94" spans="1:10" ht="23.25">
      <c r="A94" s="299"/>
      <c r="B94" s="667"/>
      <c r="C94" s="667"/>
      <c r="D94" s="299"/>
      <c r="E94" s="667"/>
      <c r="F94" s="305"/>
      <c r="G94" s="667"/>
      <c r="H94" s="667"/>
      <c r="I94" s="667"/>
      <c r="J94" s="667"/>
    </row>
    <row r="95" spans="1:10" ht="23.25">
      <c r="A95" s="299"/>
      <c r="B95" s="667"/>
      <c r="C95" s="667"/>
      <c r="D95" s="299"/>
      <c r="E95" s="667"/>
      <c r="F95" s="305"/>
      <c r="G95" s="667"/>
      <c r="H95" s="667"/>
      <c r="I95" s="667"/>
      <c r="J95" s="667"/>
    </row>
    <row r="96" spans="1:10" ht="23.25">
      <c r="A96" s="299"/>
      <c r="B96" s="667"/>
      <c r="C96" s="667"/>
      <c r="D96" s="299"/>
      <c r="E96" s="667"/>
      <c r="F96" s="305"/>
      <c r="G96" s="667"/>
      <c r="H96" s="667"/>
      <c r="I96" s="667"/>
      <c r="J96" s="667"/>
    </row>
    <row r="97" spans="1:10" ht="23.25">
      <c r="A97" s="299"/>
      <c r="B97" s="667"/>
      <c r="C97" s="667"/>
      <c r="D97" s="299"/>
      <c r="E97" s="667"/>
      <c r="F97" s="305"/>
      <c r="G97" s="667"/>
      <c r="H97" s="667"/>
      <c r="I97" s="667"/>
      <c r="J97" s="667"/>
    </row>
    <row r="98" spans="1:10" ht="23.25">
      <c r="A98" s="299"/>
      <c r="B98" s="667"/>
      <c r="C98" s="667"/>
      <c r="D98" s="299"/>
      <c r="E98" s="667"/>
      <c r="F98" s="305"/>
      <c r="G98" s="667"/>
      <c r="H98" s="667"/>
      <c r="I98" s="667"/>
      <c r="J98" s="667"/>
    </row>
    <row r="99" spans="1:10" ht="23.25">
      <c r="A99" s="299"/>
      <c r="B99" s="667"/>
      <c r="C99" s="667"/>
      <c r="D99" s="299"/>
      <c r="E99" s="667"/>
      <c r="F99" s="305"/>
      <c r="G99" s="667"/>
      <c r="H99" s="667"/>
      <c r="I99" s="667"/>
      <c r="J99" s="667"/>
    </row>
    <row r="100" spans="1:10" ht="23.25">
      <c r="A100" s="299"/>
      <c r="B100" s="667"/>
      <c r="C100" s="667"/>
      <c r="D100" s="299"/>
      <c r="E100" s="667"/>
      <c r="F100" s="305"/>
      <c r="G100" s="667"/>
      <c r="H100" s="667"/>
      <c r="I100" s="667"/>
      <c r="J100" s="667"/>
    </row>
    <row r="101" spans="1:10" ht="23.25">
      <c r="A101" s="299"/>
      <c r="B101" s="667"/>
      <c r="C101" s="667"/>
      <c r="D101" s="299"/>
      <c r="E101" s="667"/>
      <c r="F101" s="305"/>
      <c r="G101" s="667"/>
      <c r="H101" s="667"/>
      <c r="I101" s="667"/>
      <c r="J101" s="667"/>
    </row>
    <row r="102" spans="1:10" ht="23.25">
      <c r="A102" s="299"/>
      <c r="B102" s="667"/>
      <c r="C102" s="667"/>
      <c r="D102" s="299"/>
      <c r="E102" s="667"/>
      <c r="F102" s="305"/>
      <c r="G102" s="667"/>
      <c r="H102" s="667"/>
      <c r="I102" s="667"/>
      <c r="J102" s="667"/>
    </row>
    <row r="103" spans="1:10" ht="23.25">
      <c r="A103" s="299"/>
      <c r="B103" s="667"/>
      <c r="C103" s="667"/>
      <c r="D103" s="299"/>
      <c r="E103" s="667"/>
      <c r="F103" s="305"/>
      <c r="G103" s="667"/>
      <c r="H103" s="667"/>
      <c r="I103" s="667"/>
      <c r="J103" s="667"/>
    </row>
    <row r="104" spans="1:10" ht="23.25">
      <c r="A104" s="299"/>
      <c r="B104" s="667"/>
      <c r="C104" s="667"/>
      <c r="D104" s="299"/>
      <c r="E104" s="667"/>
      <c r="F104" s="305"/>
      <c r="G104" s="667"/>
      <c r="H104" s="667"/>
      <c r="I104" s="667"/>
      <c r="J104" s="667"/>
    </row>
    <row r="105" spans="1:10" ht="23.25">
      <c r="A105" s="299"/>
      <c r="B105" s="667"/>
      <c r="C105" s="667"/>
      <c r="D105" s="299"/>
      <c r="E105" s="667"/>
      <c r="F105" s="305"/>
      <c r="G105" s="667"/>
      <c r="H105" s="667"/>
      <c r="I105" s="667"/>
      <c r="J105" s="667"/>
    </row>
    <row r="106" spans="1:10" ht="23.25">
      <c r="A106" s="299"/>
      <c r="B106" s="667"/>
      <c r="C106" s="667"/>
      <c r="D106" s="299"/>
      <c r="E106" s="667"/>
      <c r="F106" s="305"/>
      <c r="G106" s="667"/>
      <c r="H106" s="667"/>
      <c r="I106" s="667"/>
      <c r="J106" s="667"/>
    </row>
    <row r="107" spans="1:10" ht="23.25">
      <c r="A107" s="299"/>
      <c r="B107" s="667"/>
      <c r="C107" s="667"/>
      <c r="D107" s="299"/>
      <c r="E107" s="667"/>
      <c r="F107" s="305"/>
      <c r="G107" s="667"/>
      <c r="H107" s="667"/>
      <c r="I107" s="667"/>
      <c r="J107" s="667"/>
    </row>
    <row r="108" spans="1:10" ht="23.25">
      <c r="A108" s="299"/>
      <c r="B108" s="667"/>
      <c r="C108" s="667"/>
      <c r="D108" s="299"/>
      <c r="E108" s="667"/>
      <c r="F108" s="305"/>
      <c r="G108" s="667"/>
      <c r="H108" s="667"/>
      <c r="I108" s="667"/>
      <c r="J108" s="667"/>
    </row>
    <row r="109" spans="1:10" ht="23.25">
      <c r="A109" s="299"/>
      <c r="B109" s="667"/>
      <c r="C109" s="667"/>
      <c r="D109" s="299"/>
      <c r="E109" s="667"/>
      <c r="F109" s="305"/>
      <c r="G109" s="667"/>
      <c r="H109" s="667"/>
      <c r="I109" s="667"/>
      <c r="J109" s="667"/>
    </row>
    <row r="110" spans="1:10" ht="23.25">
      <c r="A110" s="299"/>
      <c r="B110" s="667"/>
      <c r="C110" s="667"/>
      <c r="D110" s="299"/>
      <c r="E110" s="667"/>
      <c r="F110" s="305"/>
      <c r="G110" s="667"/>
      <c r="H110" s="667"/>
      <c r="I110" s="667"/>
      <c r="J110" s="667"/>
    </row>
    <row r="111" spans="1:10" ht="23.25">
      <c r="A111" s="299"/>
      <c r="B111" s="667"/>
      <c r="C111" s="667"/>
      <c r="D111" s="299"/>
      <c r="E111" s="667"/>
      <c r="F111" s="305"/>
      <c r="G111" s="667"/>
      <c r="H111" s="667"/>
      <c r="I111" s="667"/>
      <c r="J111" s="667"/>
    </row>
    <row r="112" spans="1:10" ht="23.25">
      <c r="A112" s="299"/>
      <c r="B112" s="667"/>
      <c r="C112" s="667"/>
      <c r="D112" s="299"/>
      <c r="E112" s="667"/>
      <c r="F112" s="305"/>
      <c r="G112" s="667"/>
      <c r="H112" s="667"/>
      <c r="I112" s="667"/>
      <c r="J112" s="667"/>
    </row>
    <row r="113" spans="1:10" ht="23.25">
      <c r="A113" s="299"/>
      <c r="B113" s="667"/>
      <c r="C113" s="667"/>
      <c r="D113" s="299"/>
      <c r="E113" s="667"/>
      <c r="F113" s="305"/>
      <c r="G113" s="667"/>
      <c r="H113" s="667"/>
      <c r="I113" s="667"/>
      <c r="J113" s="667"/>
    </row>
    <row r="114" spans="1:10" ht="23.25">
      <c r="A114" s="299"/>
      <c r="B114" s="667"/>
      <c r="C114" s="667"/>
      <c r="D114" s="299"/>
      <c r="E114" s="667"/>
      <c r="F114" s="305"/>
      <c r="G114" s="667"/>
      <c r="H114" s="667"/>
      <c r="I114" s="667"/>
      <c r="J114" s="667"/>
    </row>
    <row r="115" spans="1:10" ht="23.25">
      <c r="A115" s="299"/>
      <c r="B115" s="667"/>
      <c r="C115" s="667"/>
      <c r="D115" s="299"/>
      <c r="E115" s="667"/>
      <c r="F115" s="305"/>
      <c r="G115" s="667"/>
      <c r="H115" s="667"/>
      <c r="I115" s="667"/>
      <c r="J115" s="667"/>
    </row>
    <row r="116" spans="1:10" ht="23.25">
      <c r="A116" s="299"/>
      <c r="B116" s="667"/>
      <c r="C116" s="667"/>
      <c r="D116" s="299"/>
      <c r="E116" s="667"/>
      <c r="F116" s="305"/>
      <c r="G116" s="667"/>
      <c r="H116" s="667"/>
      <c r="I116" s="667"/>
      <c r="J116" s="667"/>
    </row>
    <row r="117" spans="1:10" ht="23.25">
      <c r="A117" s="299"/>
      <c r="B117" s="667"/>
      <c r="C117" s="667"/>
      <c r="D117" s="299"/>
      <c r="E117" s="667"/>
      <c r="F117" s="305"/>
      <c r="G117" s="667"/>
      <c r="H117" s="667"/>
      <c r="I117" s="667"/>
      <c r="J117" s="667"/>
    </row>
    <row r="118" spans="1:10" ht="23.25">
      <c r="A118" s="299"/>
      <c r="B118" s="667"/>
      <c r="C118" s="667"/>
      <c r="D118" s="299"/>
      <c r="E118" s="667"/>
      <c r="F118" s="305"/>
      <c r="G118" s="667"/>
      <c r="H118" s="667"/>
      <c r="I118" s="667"/>
      <c r="J118" s="667"/>
    </row>
    <row r="119" spans="1:10" ht="23.25">
      <c r="A119" s="299"/>
      <c r="B119" s="667"/>
      <c r="C119" s="667"/>
      <c r="D119" s="299"/>
      <c r="E119" s="667"/>
      <c r="F119" s="305"/>
      <c r="G119" s="667"/>
      <c r="H119" s="667"/>
      <c r="I119" s="667"/>
      <c r="J119" s="667"/>
    </row>
    <row r="120" spans="1:10" ht="23.25">
      <c r="A120" s="299"/>
      <c r="B120" s="667"/>
      <c r="C120" s="667"/>
      <c r="D120" s="299"/>
      <c r="E120" s="667"/>
      <c r="F120" s="305"/>
      <c r="G120" s="667"/>
      <c r="H120" s="667"/>
      <c r="I120" s="667"/>
      <c r="J120" s="667"/>
    </row>
    <row r="121" spans="1:10" ht="23.25">
      <c r="A121" s="299"/>
      <c r="B121" s="667"/>
      <c r="C121" s="667"/>
      <c r="D121" s="299"/>
      <c r="E121" s="667"/>
      <c r="F121" s="305"/>
      <c r="G121" s="667"/>
      <c r="H121" s="667"/>
      <c r="I121" s="667"/>
      <c r="J121" s="667"/>
    </row>
    <row r="122" spans="1:10" ht="23.25">
      <c r="A122" s="299"/>
      <c r="B122" s="667"/>
      <c r="C122" s="667"/>
      <c r="D122" s="299"/>
      <c r="E122" s="667"/>
      <c r="F122" s="305"/>
      <c r="G122" s="667"/>
      <c r="H122" s="667"/>
      <c r="I122" s="667"/>
      <c r="J122" s="667"/>
    </row>
    <row r="123" spans="1:10" ht="23.25">
      <c r="A123" s="299"/>
      <c r="B123" s="667"/>
      <c r="C123" s="667"/>
      <c r="D123" s="299"/>
      <c r="E123" s="667"/>
      <c r="F123" s="305"/>
      <c r="G123" s="667"/>
      <c r="H123" s="667"/>
      <c r="I123" s="667"/>
      <c r="J123" s="667"/>
    </row>
    <row r="124" spans="1:10" ht="23.25">
      <c r="A124" s="299"/>
      <c r="B124" s="667"/>
      <c r="C124" s="667"/>
      <c r="D124" s="299"/>
      <c r="E124" s="667"/>
      <c r="F124" s="305"/>
      <c r="G124" s="667"/>
      <c r="H124" s="667"/>
      <c r="I124" s="667"/>
      <c r="J124" s="667"/>
    </row>
    <row r="125" spans="1:10" ht="23.25">
      <c r="A125" s="299"/>
      <c r="B125" s="667"/>
      <c r="C125" s="667"/>
      <c r="D125" s="299"/>
      <c r="E125" s="667"/>
      <c r="F125" s="305"/>
      <c r="G125" s="667"/>
      <c r="H125" s="667"/>
      <c r="I125" s="667"/>
      <c r="J125" s="667"/>
    </row>
    <row r="126" spans="1:10" ht="23.25">
      <c r="A126" s="299"/>
      <c r="B126" s="667"/>
      <c r="C126" s="667"/>
      <c r="D126" s="299"/>
      <c r="E126" s="667"/>
      <c r="F126" s="305"/>
      <c r="G126" s="667"/>
      <c r="H126" s="667"/>
      <c r="I126" s="667"/>
      <c r="J126" s="667"/>
    </row>
    <row r="127" spans="1:10" ht="23.25">
      <c r="A127" s="299"/>
      <c r="B127" s="667"/>
      <c r="C127" s="667"/>
      <c r="D127" s="299"/>
      <c r="E127" s="667"/>
      <c r="F127" s="305"/>
      <c r="G127" s="667"/>
      <c r="H127" s="667"/>
      <c r="I127" s="667"/>
      <c r="J127" s="667"/>
    </row>
    <row r="128" spans="1:10" ht="23.25">
      <c r="A128" s="299"/>
      <c r="B128" s="667"/>
      <c r="C128" s="667"/>
      <c r="D128" s="299"/>
      <c r="E128" s="667"/>
      <c r="F128" s="305"/>
      <c r="G128" s="667"/>
      <c r="H128" s="667"/>
      <c r="I128" s="667"/>
      <c r="J128" s="667"/>
    </row>
    <row r="129" spans="1:10" ht="23.25">
      <c r="A129" s="299"/>
      <c r="B129" s="667"/>
      <c r="C129" s="667"/>
      <c r="D129" s="299"/>
      <c r="E129" s="667"/>
      <c r="F129" s="305"/>
      <c r="G129" s="667"/>
      <c r="H129" s="667"/>
      <c r="I129" s="667"/>
      <c r="J129" s="667"/>
    </row>
    <row r="130" spans="1:10" ht="23.25">
      <c r="A130" s="299"/>
      <c r="B130" s="667"/>
      <c r="C130" s="667"/>
      <c r="D130" s="299"/>
      <c r="E130" s="667"/>
      <c r="F130" s="305"/>
      <c r="G130" s="667"/>
      <c r="H130" s="667"/>
      <c r="I130" s="667"/>
      <c r="J130" s="667"/>
    </row>
    <row r="131" spans="1:10" ht="23.25">
      <c r="A131" s="299"/>
      <c r="B131" s="667"/>
      <c r="C131" s="667"/>
      <c r="D131" s="299"/>
      <c r="E131" s="667"/>
      <c r="F131" s="305"/>
      <c r="G131" s="667"/>
      <c r="H131" s="667"/>
      <c r="I131" s="667"/>
      <c r="J131" s="667"/>
    </row>
    <row r="132" spans="1:10" ht="23.25">
      <c r="A132" s="299"/>
      <c r="B132" s="667"/>
      <c r="C132" s="667"/>
      <c r="D132" s="299"/>
      <c r="E132" s="667"/>
      <c r="F132" s="305"/>
      <c r="G132" s="667"/>
      <c r="H132" s="667"/>
      <c r="I132" s="667"/>
      <c r="J132" s="667"/>
    </row>
    <row r="133" spans="1:10" ht="23.25">
      <c r="A133" s="299"/>
      <c r="B133" s="667"/>
      <c r="C133" s="667"/>
      <c r="D133" s="299"/>
      <c r="E133" s="667"/>
      <c r="F133" s="305"/>
      <c r="G133" s="667"/>
      <c r="H133" s="667"/>
      <c r="I133" s="667"/>
      <c r="J133" s="667"/>
    </row>
    <row r="134" spans="1:10" ht="23.25">
      <c r="A134" s="299"/>
      <c r="B134" s="667"/>
      <c r="C134" s="667"/>
      <c r="D134" s="299"/>
      <c r="E134" s="667"/>
      <c r="F134" s="305"/>
      <c r="G134" s="667"/>
      <c r="H134" s="667"/>
      <c r="I134" s="667"/>
      <c r="J134" s="667"/>
    </row>
    <row r="135" spans="1:10" ht="23.25">
      <c r="A135" s="299"/>
      <c r="B135" s="667"/>
      <c r="C135" s="667"/>
      <c r="D135" s="299"/>
      <c r="E135" s="667"/>
      <c r="F135" s="305"/>
      <c r="G135" s="667"/>
      <c r="H135" s="667"/>
      <c r="I135" s="667"/>
      <c r="J135" s="667"/>
    </row>
    <row r="136" spans="1:10" ht="23.25">
      <c r="A136" s="299"/>
      <c r="B136" s="667"/>
      <c r="C136" s="667"/>
      <c r="D136" s="299"/>
      <c r="E136" s="667"/>
      <c r="F136" s="305"/>
      <c r="G136" s="667"/>
      <c r="H136" s="667"/>
      <c r="I136" s="667"/>
      <c r="J136" s="667"/>
    </row>
    <row r="137" spans="1:10" ht="23.25">
      <c r="A137" s="299"/>
      <c r="B137" s="667"/>
      <c r="C137" s="667"/>
      <c r="D137" s="299"/>
      <c r="E137" s="667"/>
      <c r="F137" s="305"/>
      <c r="G137" s="667"/>
      <c r="H137" s="667"/>
      <c r="I137" s="667"/>
      <c r="J137" s="667"/>
    </row>
    <row r="138" spans="1:10" ht="23.25">
      <c r="A138" s="299"/>
      <c r="B138" s="667"/>
      <c r="C138" s="667"/>
      <c r="D138" s="299"/>
      <c r="E138" s="667"/>
      <c r="F138" s="305"/>
      <c r="G138" s="667"/>
      <c r="H138" s="667"/>
      <c r="I138" s="667"/>
      <c r="J138" s="667"/>
    </row>
    <row r="139" spans="1:10" ht="23.25">
      <c r="A139" s="299"/>
      <c r="B139" s="667"/>
      <c r="C139" s="667"/>
      <c r="D139" s="299"/>
      <c r="E139" s="667"/>
      <c r="F139" s="305"/>
      <c r="G139" s="667"/>
      <c r="H139" s="667"/>
      <c r="I139" s="667"/>
      <c r="J139" s="667"/>
    </row>
    <row r="140" spans="1:10" ht="23.25">
      <c r="A140" s="299"/>
      <c r="B140" s="667"/>
      <c r="C140" s="667"/>
      <c r="D140" s="299"/>
      <c r="E140" s="667"/>
      <c r="F140" s="305"/>
      <c r="G140" s="667"/>
      <c r="H140" s="667"/>
      <c r="I140" s="667"/>
      <c r="J140" s="667"/>
    </row>
    <row r="141" spans="1:10" ht="23.25">
      <c r="A141" s="299"/>
      <c r="B141" s="667"/>
      <c r="C141" s="667"/>
      <c r="D141" s="299"/>
      <c r="E141" s="667"/>
      <c r="F141" s="305"/>
      <c r="G141" s="667"/>
      <c r="H141" s="667"/>
      <c r="I141" s="667"/>
      <c r="J141" s="667"/>
    </row>
    <row r="142" spans="1:10" ht="23.25">
      <c r="A142" s="299"/>
      <c r="B142" s="667"/>
      <c r="C142" s="667"/>
      <c r="D142" s="299"/>
      <c r="E142" s="667"/>
      <c r="F142" s="305"/>
      <c r="G142" s="667"/>
      <c r="H142" s="667"/>
      <c r="I142" s="667"/>
      <c r="J142" s="667"/>
    </row>
    <row r="143" spans="1:10" ht="23.25">
      <c r="A143" s="299"/>
      <c r="B143" s="667"/>
      <c r="C143" s="667"/>
      <c r="D143" s="299"/>
      <c r="E143" s="667"/>
      <c r="F143" s="305"/>
      <c r="G143" s="667"/>
      <c r="H143" s="667"/>
      <c r="I143" s="667"/>
      <c r="J143" s="667"/>
    </row>
    <row r="144" spans="1:10" ht="23.25">
      <c r="A144" s="299"/>
      <c r="B144" s="667"/>
      <c r="C144" s="667"/>
      <c r="D144" s="299"/>
      <c r="E144" s="667"/>
      <c r="F144" s="305"/>
      <c r="G144" s="667"/>
      <c r="H144" s="667"/>
      <c r="I144" s="667"/>
      <c r="J144" s="667"/>
    </row>
    <row r="145" spans="1:10" ht="23.25">
      <c r="A145" s="299"/>
      <c r="B145" s="667"/>
      <c r="C145" s="667"/>
      <c r="D145" s="299"/>
      <c r="E145" s="667"/>
      <c r="F145" s="305"/>
      <c r="G145" s="667"/>
      <c r="H145" s="667"/>
      <c r="I145" s="667"/>
      <c r="J145" s="667"/>
    </row>
    <row r="146" spans="1:10" ht="23.25">
      <c r="A146" s="299"/>
      <c r="B146" s="667"/>
      <c r="C146" s="667"/>
      <c r="D146" s="299"/>
      <c r="E146" s="667"/>
      <c r="F146" s="305"/>
      <c r="G146" s="667"/>
      <c r="H146" s="667"/>
      <c r="I146" s="667"/>
      <c r="J146" s="667"/>
    </row>
    <row r="147" spans="1:10" ht="23.25">
      <c r="A147" s="299"/>
      <c r="B147" s="667"/>
      <c r="C147" s="667"/>
      <c r="D147" s="299"/>
      <c r="E147" s="667"/>
      <c r="F147" s="305"/>
      <c r="G147" s="667"/>
      <c r="H147" s="667"/>
      <c r="I147" s="667"/>
      <c r="J147" s="667"/>
    </row>
    <row r="148" spans="1:10" ht="23.25">
      <c r="A148" s="299"/>
      <c r="B148" s="667"/>
      <c r="C148" s="667"/>
      <c r="D148" s="299"/>
      <c r="E148" s="667"/>
      <c r="F148" s="305"/>
      <c r="G148" s="667"/>
      <c r="H148" s="667"/>
      <c r="I148" s="667"/>
      <c r="J148" s="667"/>
    </row>
    <row r="149" spans="1:10" ht="23.25">
      <c r="A149" s="299"/>
      <c r="B149" s="667"/>
      <c r="C149" s="667"/>
      <c r="D149" s="299"/>
      <c r="E149" s="667"/>
      <c r="F149" s="305"/>
      <c r="G149" s="667"/>
      <c r="H149" s="667"/>
      <c r="I149" s="667"/>
      <c r="J149" s="667"/>
    </row>
    <row r="150" spans="1:10" ht="23.25">
      <c r="A150" s="299"/>
      <c r="B150" s="667"/>
      <c r="C150" s="667"/>
      <c r="D150" s="299"/>
      <c r="E150" s="667"/>
      <c r="F150" s="305"/>
      <c r="G150" s="667"/>
      <c r="H150" s="667"/>
      <c r="I150" s="667"/>
      <c r="J150" s="667"/>
    </row>
    <row r="151" spans="1:10" ht="23.25">
      <c r="A151" s="299"/>
      <c r="B151" s="667"/>
      <c r="C151" s="667"/>
      <c r="D151" s="299"/>
      <c r="E151" s="667"/>
      <c r="F151" s="305"/>
      <c r="G151" s="667"/>
      <c r="H151" s="667"/>
      <c r="I151" s="667"/>
      <c r="J151" s="667"/>
    </row>
    <row r="152" spans="1:10" ht="23.25">
      <c r="A152" s="299"/>
      <c r="B152" s="667"/>
      <c r="C152" s="667"/>
      <c r="D152" s="299"/>
      <c r="E152" s="667"/>
      <c r="F152" s="305"/>
      <c r="G152" s="667"/>
      <c r="H152" s="667"/>
      <c r="I152" s="667"/>
      <c r="J152" s="667"/>
    </row>
    <row r="153" spans="1:10" ht="23.25">
      <c r="A153" s="299"/>
      <c r="B153" s="667"/>
      <c r="C153" s="667"/>
      <c r="D153" s="299"/>
      <c r="E153" s="667"/>
      <c r="F153" s="305"/>
      <c r="G153" s="667"/>
      <c r="H153" s="667"/>
      <c r="I153" s="667"/>
      <c r="J153" s="667"/>
    </row>
    <row r="154" spans="1:10" ht="23.25">
      <c r="A154" s="299"/>
      <c r="B154" s="667"/>
      <c r="C154" s="667"/>
      <c r="D154" s="299"/>
      <c r="E154" s="667"/>
      <c r="F154" s="305"/>
      <c r="G154" s="667"/>
      <c r="H154" s="667"/>
      <c r="I154" s="667"/>
      <c r="J154" s="667"/>
    </row>
    <row r="155" spans="1:10" ht="23.25">
      <c r="A155" s="299"/>
      <c r="B155" s="667"/>
      <c r="C155" s="667"/>
      <c r="D155" s="299"/>
      <c r="E155" s="667"/>
      <c r="F155" s="305"/>
      <c r="G155" s="667"/>
      <c r="H155" s="667"/>
      <c r="I155" s="667"/>
      <c r="J155" s="667"/>
    </row>
    <row r="156" spans="1:10" ht="23.25">
      <c r="A156" s="299"/>
      <c r="B156" s="667"/>
      <c r="C156" s="667"/>
      <c r="D156" s="299"/>
      <c r="E156" s="667"/>
      <c r="F156" s="305"/>
      <c r="G156" s="667"/>
      <c r="H156" s="667"/>
      <c r="I156" s="667"/>
      <c r="J156" s="667"/>
    </row>
    <row r="157" spans="1:10" ht="23.25">
      <c r="A157" s="299"/>
      <c r="B157" s="667"/>
      <c r="C157" s="667"/>
      <c r="D157" s="299"/>
      <c r="E157" s="667"/>
      <c r="F157" s="305"/>
      <c r="G157" s="667"/>
      <c r="H157" s="667"/>
      <c r="I157" s="667"/>
      <c r="J157" s="667"/>
    </row>
    <row r="158" spans="1:10" ht="23.25">
      <c r="A158" s="299"/>
      <c r="B158" s="667"/>
      <c r="C158" s="667"/>
      <c r="D158" s="299"/>
      <c r="E158" s="667"/>
      <c r="F158" s="305"/>
      <c r="G158" s="667"/>
      <c r="H158" s="667"/>
      <c r="I158" s="667"/>
      <c r="J158" s="667"/>
    </row>
    <row r="159" spans="1:10" ht="23.25">
      <c r="A159" s="299"/>
      <c r="B159" s="667"/>
      <c r="C159" s="667"/>
      <c r="D159" s="299"/>
      <c r="E159" s="667"/>
      <c r="F159" s="305"/>
      <c r="G159" s="667"/>
      <c r="H159" s="667"/>
      <c r="I159" s="667"/>
      <c r="J159" s="667"/>
    </row>
    <row r="160" spans="1:10" ht="23.25">
      <c r="A160" s="299"/>
      <c r="B160" s="667"/>
      <c r="C160" s="667"/>
      <c r="D160" s="299"/>
      <c r="E160" s="667"/>
      <c r="F160" s="305"/>
      <c r="G160" s="667"/>
      <c r="H160" s="667"/>
      <c r="I160" s="667"/>
      <c r="J160" s="667"/>
    </row>
    <row r="161" spans="1:10" ht="23.25">
      <c r="A161" s="299"/>
      <c r="B161" s="667"/>
      <c r="C161" s="667"/>
      <c r="D161" s="299"/>
      <c r="E161" s="667"/>
      <c r="F161" s="305"/>
      <c r="G161" s="667"/>
      <c r="H161" s="667"/>
      <c r="I161" s="667"/>
      <c r="J161" s="667"/>
    </row>
    <row r="162" spans="1:10" ht="23.25">
      <c r="A162" s="299"/>
      <c r="B162" s="667"/>
      <c r="C162" s="667"/>
      <c r="D162" s="299"/>
      <c r="E162" s="667"/>
      <c r="F162" s="305"/>
      <c r="G162" s="667"/>
      <c r="H162" s="667"/>
      <c r="I162" s="667"/>
      <c r="J162" s="667"/>
    </row>
    <row r="163" spans="1:10" ht="23.25">
      <c r="A163" s="299"/>
      <c r="B163" s="667"/>
      <c r="C163" s="667"/>
      <c r="D163" s="299"/>
      <c r="E163" s="667"/>
      <c r="F163" s="305"/>
      <c r="G163" s="667"/>
      <c r="H163" s="667"/>
      <c r="I163" s="667"/>
      <c r="J163" s="667"/>
    </row>
    <row r="164" spans="1:10" ht="23.25">
      <c r="A164" s="299"/>
      <c r="B164" s="667"/>
      <c r="C164" s="667"/>
      <c r="D164" s="299"/>
      <c r="E164" s="667"/>
      <c r="F164" s="305"/>
      <c r="G164" s="667"/>
      <c r="H164" s="667"/>
      <c r="I164" s="667"/>
      <c r="J164" s="667"/>
    </row>
    <row r="165" spans="1:10" ht="23.25">
      <c r="A165" s="299"/>
      <c r="B165" s="667"/>
      <c r="C165" s="667"/>
      <c r="D165" s="299"/>
      <c r="E165" s="667"/>
      <c r="F165" s="305"/>
      <c r="G165" s="667"/>
      <c r="H165" s="667"/>
      <c r="I165" s="667"/>
      <c r="J165" s="667"/>
    </row>
    <row r="166" spans="1:10" ht="23.25">
      <c r="A166" s="299"/>
      <c r="B166" s="667"/>
      <c r="C166" s="667"/>
      <c r="D166" s="299"/>
      <c r="E166" s="667"/>
      <c r="F166" s="305"/>
      <c r="G166" s="667"/>
      <c r="H166" s="667"/>
      <c r="I166" s="667"/>
      <c r="J166" s="667"/>
    </row>
    <row r="167" spans="1:10" ht="23.25">
      <c r="A167" s="299"/>
      <c r="B167" s="667"/>
      <c r="C167" s="667"/>
      <c r="D167" s="299"/>
      <c r="E167" s="667"/>
      <c r="F167" s="305"/>
      <c r="G167" s="667"/>
      <c r="H167" s="667"/>
      <c r="I167" s="667"/>
      <c r="J167" s="667"/>
    </row>
    <row r="168" spans="1:10" ht="23.25">
      <c r="A168" s="299"/>
      <c r="B168" s="667"/>
      <c r="C168" s="667"/>
      <c r="D168" s="299"/>
      <c r="E168" s="667"/>
      <c r="F168" s="305"/>
      <c r="G168" s="667"/>
      <c r="H168" s="667"/>
      <c r="I168" s="667"/>
      <c r="J168" s="667"/>
    </row>
    <row r="169" spans="1:10" ht="23.25">
      <c r="A169" s="299"/>
      <c r="B169" s="667"/>
      <c r="C169" s="667"/>
      <c r="D169" s="299"/>
      <c r="E169" s="667"/>
      <c r="F169" s="305"/>
      <c r="G169" s="667"/>
      <c r="H169" s="667"/>
      <c r="I169" s="667"/>
      <c r="J169" s="667"/>
    </row>
    <row r="170" spans="1:10" ht="23.25">
      <c r="A170" s="299"/>
      <c r="B170" s="667"/>
      <c r="C170" s="667"/>
      <c r="D170" s="299"/>
      <c r="E170" s="667"/>
      <c r="F170" s="305"/>
      <c r="G170" s="667"/>
      <c r="H170" s="667"/>
      <c r="I170" s="667"/>
      <c r="J170" s="667"/>
    </row>
    <row r="171" spans="1:10" ht="23.25">
      <c r="A171" s="299"/>
      <c r="B171" s="667"/>
      <c r="C171" s="667"/>
      <c r="D171" s="299"/>
      <c r="E171" s="667"/>
      <c r="F171" s="305"/>
      <c r="G171" s="667"/>
      <c r="H171" s="667"/>
      <c r="I171" s="667"/>
      <c r="J171" s="667"/>
    </row>
    <row r="172" spans="1:10" ht="23.25">
      <c r="A172" s="299"/>
      <c r="B172" s="667"/>
      <c r="C172" s="667"/>
      <c r="D172" s="299"/>
      <c r="E172" s="667"/>
      <c r="F172" s="305"/>
      <c r="G172" s="667"/>
      <c r="H172" s="667"/>
      <c r="I172" s="667"/>
      <c r="J172" s="667"/>
    </row>
    <row r="173" spans="1:10" ht="23.25">
      <c r="A173" s="299"/>
      <c r="B173" s="667"/>
      <c r="C173" s="667"/>
      <c r="D173" s="299"/>
      <c r="E173" s="667"/>
      <c r="F173" s="305"/>
      <c r="G173" s="667"/>
      <c r="H173" s="667"/>
      <c r="I173" s="667"/>
      <c r="J173" s="667"/>
    </row>
    <row r="174" spans="1:10" ht="23.25">
      <c r="A174" s="299"/>
      <c r="B174" s="667"/>
      <c r="C174" s="667"/>
      <c r="D174" s="299"/>
      <c r="E174" s="667"/>
      <c r="F174" s="305"/>
      <c r="G174" s="667"/>
      <c r="H174" s="667"/>
      <c r="I174" s="667"/>
      <c r="J174" s="667"/>
    </row>
    <row r="175" spans="1:10" ht="23.25">
      <c r="A175" s="299"/>
      <c r="B175" s="667"/>
      <c r="C175" s="667"/>
      <c r="D175" s="299"/>
      <c r="E175" s="667"/>
      <c r="F175" s="305"/>
      <c r="G175" s="667"/>
      <c r="H175" s="667"/>
      <c r="I175" s="667"/>
      <c r="J175" s="667"/>
    </row>
    <row r="176" spans="1:10" ht="23.25">
      <c r="A176" s="299"/>
      <c r="B176" s="667"/>
      <c r="C176" s="667"/>
      <c r="D176" s="299"/>
      <c r="E176" s="667"/>
      <c r="F176" s="305"/>
      <c r="G176" s="667"/>
      <c r="H176" s="667"/>
      <c r="I176" s="667"/>
      <c r="J176" s="667"/>
    </row>
    <row r="177" spans="1:10" ht="23.25">
      <c r="A177" s="299"/>
      <c r="B177" s="667"/>
      <c r="C177" s="667"/>
      <c r="D177" s="299"/>
      <c r="E177" s="667"/>
      <c r="F177" s="305"/>
      <c r="G177" s="667"/>
      <c r="H177" s="667"/>
      <c r="I177" s="667"/>
      <c r="J177" s="667"/>
    </row>
    <row r="178" spans="1:10" ht="23.25">
      <c r="A178" s="299"/>
      <c r="B178" s="667"/>
      <c r="C178" s="667"/>
      <c r="D178" s="299"/>
      <c r="E178" s="667"/>
      <c r="F178" s="305"/>
      <c r="G178" s="667"/>
      <c r="H178" s="667"/>
      <c r="I178" s="667"/>
      <c r="J178" s="667"/>
    </row>
    <row r="179" spans="1:10" ht="23.25">
      <c r="A179" s="299"/>
      <c r="B179" s="667"/>
      <c r="C179" s="667"/>
      <c r="D179" s="299"/>
      <c r="E179" s="667"/>
      <c r="F179" s="305"/>
      <c r="G179" s="667"/>
      <c r="H179" s="667"/>
      <c r="I179" s="667"/>
      <c r="J179" s="667"/>
    </row>
    <row r="180" spans="1:10" ht="23.25">
      <c r="A180" s="299"/>
      <c r="B180" s="667"/>
      <c r="C180" s="667"/>
      <c r="D180" s="299"/>
      <c r="E180" s="667"/>
      <c r="F180" s="305"/>
      <c r="G180" s="667"/>
      <c r="H180" s="667"/>
      <c r="I180" s="667"/>
      <c r="J180" s="667"/>
    </row>
    <row r="181" spans="1:10" ht="23.25">
      <c r="A181" s="299"/>
      <c r="B181" s="667"/>
      <c r="C181" s="667"/>
      <c r="D181" s="299"/>
      <c r="E181" s="667"/>
      <c r="F181" s="305"/>
      <c r="G181" s="667"/>
      <c r="H181" s="667"/>
      <c r="I181" s="667"/>
      <c r="J181" s="667"/>
    </row>
    <row r="182" spans="1:10" ht="23.25">
      <c r="A182" s="299"/>
      <c r="B182" s="667"/>
      <c r="C182" s="667"/>
      <c r="D182" s="299"/>
      <c r="E182" s="667"/>
      <c r="F182" s="305"/>
      <c r="G182" s="667"/>
      <c r="H182" s="667"/>
      <c r="I182" s="667"/>
      <c r="J182" s="667"/>
    </row>
    <row r="183" spans="1:10" ht="23.25">
      <c r="A183" s="299"/>
      <c r="B183" s="667"/>
      <c r="C183" s="667"/>
      <c r="D183" s="299"/>
      <c r="E183" s="667"/>
      <c r="F183" s="305"/>
      <c r="G183" s="667"/>
      <c r="H183" s="667"/>
      <c r="I183" s="667"/>
      <c r="J183" s="667"/>
    </row>
    <row r="184" spans="1:10" ht="23.25">
      <c r="A184" s="299"/>
      <c r="B184" s="667"/>
      <c r="C184" s="667"/>
      <c r="D184" s="299"/>
      <c r="E184" s="667"/>
      <c r="F184" s="305"/>
      <c r="G184" s="667"/>
      <c r="H184" s="667"/>
      <c r="I184" s="667"/>
      <c r="J184" s="667"/>
    </row>
    <row r="185" spans="1:10" ht="23.25">
      <c r="A185" s="299"/>
      <c r="B185" s="667"/>
      <c r="C185" s="667"/>
      <c r="D185" s="299"/>
      <c r="E185" s="667"/>
      <c r="F185" s="305"/>
      <c r="G185" s="667"/>
      <c r="H185" s="667"/>
      <c r="I185" s="667"/>
      <c r="J185" s="667"/>
    </row>
    <row r="186" spans="1:10" ht="23.25">
      <c r="A186" s="299"/>
      <c r="B186" s="667"/>
      <c r="C186" s="667"/>
      <c r="D186" s="299"/>
      <c r="E186" s="667"/>
      <c r="F186" s="305"/>
      <c r="G186" s="667"/>
      <c r="H186" s="667"/>
      <c r="I186" s="667"/>
      <c r="J186" s="667"/>
    </row>
    <row r="187" spans="1:10" ht="23.25">
      <c r="A187" s="299"/>
      <c r="B187" s="667"/>
      <c r="C187" s="667"/>
      <c r="D187" s="299"/>
      <c r="E187" s="667"/>
      <c r="F187" s="305"/>
      <c r="G187" s="667"/>
      <c r="H187" s="667"/>
      <c r="I187" s="667"/>
      <c r="J187" s="667"/>
    </row>
    <row r="188" spans="1:10" ht="23.25">
      <c r="A188" s="299"/>
      <c r="B188" s="667"/>
      <c r="C188" s="667"/>
      <c r="D188" s="299"/>
      <c r="E188" s="667"/>
      <c r="F188" s="305"/>
      <c r="G188" s="667"/>
      <c r="H188" s="667"/>
      <c r="I188" s="667"/>
      <c r="J188" s="667"/>
    </row>
    <row r="189" spans="1:10" ht="23.25">
      <c r="A189" s="299"/>
      <c r="B189" s="667"/>
      <c r="C189" s="667"/>
      <c r="D189" s="299"/>
      <c r="E189" s="667"/>
      <c r="F189" s="305"/>
      <c r="G189" s="667"/>
      <c r="H189" s="667"/>
      <c r="I189" s="667"/>
      <c r="J189" s="667"/>
    </row>
    <row r="190" spans="1:10" ht="23.25">
      <c r="A190" s="299"/>
      <c r="B190" s="667"/>
      <c r="C190" s="667"/>
      <c r="D190" s="299"/>
      <c r="E190" s="667"/>
      <c r="F190" s="305"/>
      <c r="G190" s="667"/>
      <c r="H190" s="667"/>
      <c r="I190" s="667"/>
      <c r="J190" s="667"/>
    </row>
    <row r="191" spans="1:10" ht="23.25">
      <c r="A191" s="299"/>
      <c r="B191" s="667"/>
      <c r="C191" s="667"/>
      <c r="D191" s="299"/>
      <c r="E191" s="667"/>
      <c r="F191" s="305"/>
      <c r="G191" s="667"/>
      <c r="H191" s="667"/>
      <c r="I191" s="667"/>
      <c r="J191" s="667"/>
    </row>
    <row r="192" spans="1:10" ht="23.25">
      <c r="A192" s="299"/>
      <c r="B192" s="667"/>
      <c r="C192" s="667"/>
      <c r="D192" s="299"/>
      <c r="E192" s="667"/>
      <c r="F192" s="305"/>
      <c r="G192" s="667"/>
      <c r="H192" s="667"/>
      <c r="I192" s="667"/>
      <c r="J192" s="667"/>
    </row>
    <row r="193" spans="1:10" ht="23.25">
      <c r="A193" s="299"/>
      <c r="B193" s="667"/>
      <c r="C193" s="667"/>
      <c r="D193" s="299"/>
      <c r="E193" s="667"/>
      <c r="F193" s="305"/>
      <c r="G193" s="667"/>
      <c r="H193" s="667"/>
      <c r="I193" s="667"/>
      <c r="J193" s="667"/>
    </row>
    <row r="194" spans="1:10" ht="23.25">
      <c r="A194" s="299"/>
      <c r="B194" s="667"/>
      <c r="C194" s="667"/>
      <c r="D194" s="299"/>
      <c r="E194" s="667"/>
      <c r="F194" s="305"/>
      <c r="G194" s="667"/>
      <c r="H194" s="667"/>
      <c r="I194" s="667"/>
      <c r="J194" s="667"/>
    </row>
    <row r="195" spans="1:10" ht="23.25">
      <c r="A195" s="299"/>
      <c r="B195" s="667"/>
      <c r="C195" s="667"/>
      <c r="D195" s="299"/>
      <c r="E195" s="667"/>
      <c r="F195" s="305"/>
      <c r="G195" s="667"/>
      <c r="H195" s="667"/>
      <c r="I195" s="667"/>
      <c r="J195" s="667"/>
    </row>
    <row r="196" spans="1:10" ht="23.25">
      <c r="A196" s="299"/>
      <c r="B196" s="667"/>
      <c r="C196" s="667"/>
      <c r="D196" s="299"/>
      <c r="E196" s="667"/>
      <c r="F196" s="305"/>
      <c r="G196" s="667"/>
      <c r="H196" s="667"/>
      <c r="I196" s="667"/>
      <c r="J196" s="667"/>
    </row>
    <row r="197" spans="1:10" ht="23.25">
      <c r="A197" s="299"/>
      <c r="B197" s="667"/>
      <c r="C197" s="667"/>
      <c r="D197" s="299"/>
      <c r="E197" s="667"/>
      <c r="F197" s="305"/>
      <c r="G197" s="667"/>
      <c r="H197" s="667"/>
      <c r="I197" s="667"/>
      <c r="J197" s="667"/>
    </row>
    <row r="198" spans="1:10" ht="23.25">
      <c r="A198" s="299"/>
      <c r="B198" s="667"/>
      <c r="C198" s="667"/>
      <c r="D198" s="299"/>
      <c r="E198" s="667"/>
      <c r="F198" s="305"/>
      <c r="G198" s="667"/>
      <c r="H198" s="667"/>
      <c r="I198" s="667"/>
      <c r="J198" s="667"/>
    </row>
    <row r="199" spans="1:10" ht="23.25">
      <c r="A199" s="299"/>
      <c r="B199" s="667"/>
      <c r="C199" s="667"/>
      <c r="D199" s="299"/>
      <c r="E199" s="667"/>
      <c r="F199" s="305"/>
      <c r="G199" s="667"/>
      <c r="H199" s="667"/>
      <c r="I199" s="667"/>
      <c r="J199" s="667"/>
    </row>
    <row r="200" spans="1:10" ht="23.25">
      <c r="A200" s="299"/>
      <c r="B200" s="667"/>
      <c r="C200" s="667"/>
      <c r="D200" s="299"/>
      <c r="E200" s="667"/>
      <c r="F200" s="305"/>
      <c r="G200" s="667"/>
      <c r="H200" s="667"/>
      <c r="I200" s="667"/>
      <c r="J200" s="667"/>
    </row>
    <row r="201" spans="1:10" ht="23.25">
      <c r="A201" s="299"/>
      <c r="B201" s="667"/>
      <c r="C201" s="667"/>
      <c r="D201" s="299"/>
      <c r="E201" s="667"/>
      <c r="F201" s="305"/>
      <c r="G201" s="667"/>
      <c r="H201" s="667"/>
      <c r="I201" s="667"/>
      <c r="J201" s="667"/>
    </row>
    <row r="202" spans="1:10" ht="23.25">
      <c r="A202" s="299"/>
      <c r="B202" s="667"/>
      <c r="C202" s="667"/>
      <c r="D202" s="299"/>
      <c r="E202" s="667"/>
      <c r="F202" s="305"/>
      <c r="G202" s="667"/>
      <c r="H202" s="667"/>
      <c r="I202" s="667"/>
      <c r="J202" s="667"/>
    </row>
    <row r="203" spans="1:10" ht="23.25">
      <c r="A203" s="299"/>
      <c r="B203" s="667"/>
      <c r="C203" s="667"/>
      <c r="D203" s="299"/>
      <c r="E203" s="667"/>
      <c r="F203" s="305"/>
      <c r="G203" s="667"/>
      <c r="H203" s="667"/>
      <c r="I203" s="667"/>
      <c r="J203" s="667"/>
    </row>
    <row r="204" spans="1:10" ht="23.25">
      <c r="A204" s="299"/>
      <c r="B204" s="667"/>
      <c r="C204" s="667"/>
      <c r="D204" s="299"/>
      <c r="E204" s="667"/>
      <c r="F204" s="305"/>
      <c r="G204" s="667"/>
      <c r="H204" s="667"/>
      <c r="I204" s="667"/>
      <c r="J204" s="667"/>
    </row>
    <row r="205" spans="1:10" ht="23.25">
      <c r="A205" s="299"/>
      <c r="B205" s="667"/>
      <c r="C205" s="667"/>
      <c r="D205" s="299"/>
      <c r="E205" s="667"/>
      <c r="F205" s="305"/>
      <c r="G205" s="667"/>
      <c r="H205" s="667"/>
      <c r="I205" s="667"/>
      <c r="J205" s="667"/>
    </row>
    <row r="206" spans="1:10" ht="23.25">
      <c r="A206" s="299"/>
      <c r="B206" s="667"/>
      <c r="C206" s="667"/>
      <c r="D206" s="299"/>
      <c r="E206" s="667"/>
      <c r="F206" s="305"/>
      <c r="G206" s="667"/>
      <c r="H206" s="667"/>
      <c r="I206" s="667"/>
      <c r="J206" s="667"/>
    </row>
    <row r="207" spans="1:10" ht="23.25">
      <c r="A207" s="299"/>
      <c r="B207" s="667"/>
      <c r="C207" s="667"/>
      <c r="D207" s="299"/>
      <c r="E207" s="667"/>
      <c r="F207" s="305"/>
      <c r="G207" s="667"/>
      <c r="H207" s="667"/>
      <c r="I207" s="667"/>
      <c r="J207" s="667"/>
    </row>
    <row r="208" spans="1:10" ht="23.25">
      <c r="A208" s="299"/>
      <c r="B208" s="667"/>
      <c r="C208" s="667"/>
      <c r="D208" s="299"/>
      <c r="E208" s="667"/>
      <c r="F208" s="305"/>
      <c r="G208" s="667"/>
      <c r="H208" s="667"/>
      <c r="I208" s="667"/>
      <c r="J208" s="667"/>
    </row>
    <row r="209" spans="1:10" ht="23.25">
      <c r="A209" s="299"/>
      <c r="B209" s="667"/>
      <c r="C209" s="667"/>
      <c r="D209" s="299"/>
      <c r="E209" s="667"/>
      <c r="F209" s="305"/>
      <c r="G209" s="667"/>
      <c r="H209" s="667"/>
      <c r="I209" s="667"/>
      <c r="J209" s="667"/>
    </row>
  </sheetData>
  <sheetProtection/>
  <mergeCells count="3">
    <mergeCell ref="G1:I1"/>
    <mergeCell ref="A52:F52"/>
    <mergeCell ref="A53:J53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3"/>
  <sheetViews>
    <sheetView view="pageLayout" workbookViewId="0" topLeftCell="A40">
      <selection activeCell="H15" sqref="H15"/>
    </sheetView>
  </sheetViews>
  <sheetFormatPr defaultColWidth="9.140625" defaultRowHeight="25.5" customHeight="1"/>
  <cols>
    <col min="1" max="1" width="7.7109375" style="20" customWidth="1"/>
    <col min="2" max="2" width="12.7109375" style="19" customWidth="1"/>
    <col min="3" max="3" width="15.7109375" style="19" customWidth="1"/>
    <col min="4" max="4" width="18.7109375" style="20" hidden="1" customWidth="1"/>
    <col min="5" max="5" width="6.140625" style="23" hidden="1" customWidth="1"/>
    <col min="6" max="6" width="20.7109375" style="6" customWidth="1"/>
    <col min="7" max="7" width="9.7109375" style="46" customWidth="1"/>
    <col min="8" max="10" width="9.7109375" style="47" customWidth="1"/>
    <col min="11" max="16384" width="9.140625" style="19" customWidth="1"/>
  </cols>
  <sheetData>
    <row r="1" spans="1:10" ht="23.25">
      <c r="A1" s="72" t="s">
        <v>24</v>
      </c>
      <c r="B1" s="370" t="s">
        <v>25</v>
      </c>
      <c r="C1" s="72" t="s">
        <v>26</v>
      </c>
      <c r="D1" s="75" t="s">
        <v>27</v>
      </c>
      <c r="E1" s="76" t="s">
        <v>263</v>
      </c>
      <c r="F1" s="77" t="s">
        <v>28</v>
      </c>
      <c r="G1" s="925" t="s">
        <v>22</v>
      </c>
      <c r="H1" s="926"/>
      <c r="I1" s="927"/>
      <c r="J1" s="699" t="s">
        <v>1676</v>
      </c>
    </row>
    <row r="2" spans="1:10" ht="23.25">
      <c r="A2" s="80"/>
      <c r="B2" s="374"/>
      <c r="C2" s="80"/>
      <c r="D2" s="83"/>
      <c r="E2" s="84" t="s">
        <v>257</v>
      </c>
      <c r="F2" s="85"/>
      <c r="G2" s="700" t="s">
        <v>408</v>
      </c>
      <c r="H2" s="732" t="s">
        <v>409</v>
      </c>
      <c r="I2" s="732" t="s">
        <v>29</v>
      </c>
      <c r="J2" s="701" t="s">
        <v>1677</v>
      </c>
    </row>
    <row r="3" spans="1:10" ht="23.25">
      <c r="A3" s="733" t="s">
        <v>164</v>
      </c>
      <c r="B3" s="206" t="s">
        <v>165</v>
      </c>
      <c r="C3" s="734" t="s">
        <v>171</v>
      </c>
      <c r="D3" s="145"/>
      <c r="E3" s="372">
        <v>6</v>
      </c>
      <c r="F3" s="641" t="s">
        <v>1857</v>
      </c>
      <c r="G3" s="663">
        <f>'1 ประชากรราย หมู่บ้าน'!E398</f>
        <v>1924</v>
      </c>
      <c r="H3" s="663">
        <f>'1 ประชากรราย หมู่บ้าน'!F398</f>
        <v>1875</v>
      </c>
      <c r="I3" s="663" t="e">
        <f>'1 ประชากรราย หมู่บ้าน'!G398</f>
        <v>#N/A</v>
      </c>
      <c r="J3" s="663">
        <f>'1 ประชากรราย หมู่บ้าน'!H398</f>
        <v>4018</v>
      </c>
    </row>
    <row r="4" spans="1:10" ht="23.25">
      <c r="A4" s="216"/>
      <c r="B4" s="151"/>
      <c r="C4" s="267" t="s">
        <v>172</v>
      </c>
      <c r="D4" s="216"/>
      <c r="E4" s="151"/>
      <c r="F4" s="331" t="s">
        <v>1574</v>
      </c>
      <c r="G4" s="658">
        <f>'1 ประชากรราย หมู่บ้าน'!E399</f>
        <v>272</v>
      </c>
      <c r="H4" s="658">
        <f>'1 ประชากรราย หมู่บ้าน'!F399</f>
        <v>264</v>
      </c>
      <c r="I4" s="658" t="e">
        <f>'1 ประชากรราย หมู่บ้าน'!G399</f>
        <v>#N/A</v>
      </c>
      <c r="J4" s="658">
        <f>'1 ประชากรราย หมู่บ้าน'!H399</f>
        <v>201</v>
      </c>
    </row>
    <row r="5" spans="1:10" ht="23.25">
      <c r="A5" s="216"/>
      <c r="B5" s="151"/>
      <c r="C5" s="267"/>
      <c r="D5" s="216"/>
      <c r="E5" s="151"/>
      <c r="F5" s="616" t="s">
        <v>495</v>
      </c>
      <c r="G5" s="658">
        <f>'1 ประชากรราย หมู่บ้าน'!E400</f>
        <v>966</v>
      </c>
      <c r="H5" s="658">
        <f>'1 ประชากรราย หมู่บ้าน'!F400</f>
        <v>856</v>
      </c>
      <c r="I5" s="658" t="e">
        <f>'1 ประชากรราย หมู่บ้าน'!G400</f>
        <v>#N/A</v>
      </c>
      <c r="J5" s="658">
        <f>'1 ประชากรราย หมู่บ้าน'!H400</f>
        <v>1176</v>
      </c>
    </row>
    <row r="6" spans="1:10" ht="23.25">
      <c r="A6" s="216"/>
      <c r="B6" s="151"/>
      <c r="C6" s="267"/>
      <c r="D6" s="216"/>
      <c r="E6" s="151"/>
      <c r="F6" s="616" t="s">
        <v>1575</v>
      </c>
      <c r="G6" s="658">
        <f>'1 ประชากรราย หมู่บ้าน'!E401</f>
        <v>2904</v>
      </c>
      <c r="H6" s="658">
        <f>'1 ประชากรราย หมู่บ้าน'!F401</f>
        <v>2626</v>
      </c>
      <c r="I6" s="658" t="e">
        <f>'1 ประชากรราย หมู่บ้าน'!G401</f>
        <v>#N/A</v>
      </c>
      <c r="J6" s="658">
        <f>'1 ประชากรราย หมู่บ้าน'!H401</f>
        <v>11403</v>
      </c>
    </row>
    <row r="7" spans="1:10" ht="23.25">
      <c r="A7" s="216"/>
      <c r="B7" s="151"/>
      <c r="C7" s="267"/>
      <c r="D7" s="216"/>
      <c r="E7" s="151"/>
      <c r="F7" s="616" t="s">
        <v>494</v>
      </c>
      <c r="G7" s="658">
        <f>'1 ประชากรราย หมู่บ้าน'!E402</f>
        <v>1862</v>
      </c>
      <c r="H7" s="658">
        <f>'1 ประชากรราย หมู่บ้าน'!F402</f>
        <v>1799</v>
      </c>
      <c r="I7" s="658" t="e">
        <f>'1 ประชากรราย หมู่บ้าน'!G402</f>
        <v>#N/A</v>
      </c>
      <c r="J7" s="658">
        <f>'1 ประชากรราย หมู่บ้าน'!H402</f>
        <v>4426</v>
      </c>
    </row>
    <row r="8" spans="1:10" ht="23.25">
      <c r="A8" s="216"/>
      <c r="B8" s="151"/>
      <c r="C8" s="267"/>
      <c r="D8" s="216"/>
      <c r="E8" s="151"/>
      <c r="F8" s="616" t="s">
        <v>1576</v>
      </c>
      <c r="G8" s="658">
        <f>'1 ประชากรราย หมู่บ้าน'!E403</f>
        <v>839</v>
      </c>
      <c r="H8" s="658">
        <f>'1 ประชากรราย หมู่บ้าน'!F403</f>
        <v>754</v>
      </c>
      <c r="I8" s="658" t="e">
        <f>'1 ประชากรราย หมู่บ้าน'!G403</f>
        <v>#N/A</v>
      </c>
      <c r="J8" s="658">
        <f>'1 ประชากรราย หมู่บ้าน'!H403</f>
        <v>2433</v>
      </c>
    </row>
    <row r="9" spans="1:10" ht="23.25">
      <c r="A9" s="216"/>
      <c r="B9" s="151"/>
      <c r="C9" s="267"/>
      <c r="D9" s="216"/>
      <c r="E9" s="151"/>
      <c r="F9" s="610" t="s">
        <v>561</v>
      </c>
      <c r="G9" s="664">
        <f>'1 ประชากรราย หมู่บ้าน'!E404</f>
        <v>51</v>
      </c>
      <c r="H9" s="664">
        <f>'1 ประชากรราย หมู่บ้าน'!F404</f>
        <v>39</v>
      </c>
      <c r="I9" s="664" t="e">
        <f>'1 ประชากรราย หมู่บ้าน'!G404</f>
        <v>#N/A</v>
      </c>
      <c r="J9" s="664">
        <f>'1 ประชากรราย หมู่บ้าน'!H404</f>
        <v>2</v>
      </c>
    </row>
    <row r="10" spans="1:10" ht="23.25">
      <c r="A10" s="216"/>
      <c r="B10" s="151"/>
      <c r="C10" s="267"/>
      <c r="D10" s="216"/>
      <c r="E10" s="151"/>
      <c r="F10" s="554" t="s">
        <v>1810</v>
      </c>
      <c r="G10" s="661">
        <f>SUM(G3:G9)</f>
        <v>8818</v>
      </c>
      <c r="H10" s="735">
        <f>SUM(H3:H9)</f>
        <v>8213</v>
      </c>
      <c r="I10" s="735" t="e">
        <f>SUM(I3:I9)</f>
        <v>#N/A</v>
      </c>
      <c r="J10" s="735">
        <f>SUM(J3:J9)</f>
        <v>23659</v>
      </c>
    </row>
    <row r="11" spans="1:10" ht="23.25">
      <c r="A11" s="216"/>
      <c r="B11" s="151"/>
      <c r="C11" s="267"/>
      <c r="D11" s="216"/>
      <c r="E11" s="151"/>
      <c r="F11" s="629" t="s">
        <v>1129</v>
      </c>
      <c r="G11" s="658">
        <f>'1 ประชากรราย หมู่บ้าน'!E440</f>
        <v>2841</v>
      </c>
      <c r="H11" s="658">
        <f>'1 ประชากรราย หมู่บ้าน'!F440</f>
        <v>3122</v>
      </c>
      <c r="I11" s="658" t="e">
        <f>'1 ประชากรราย หมู่บ้าน'!G440</f>
        <v>#N/A</v>
      </c>
      <c r="J11" s="658">
        <f>'1 ประชากรราย หมู่บ้าน'!H439</f>
        <v>4457</v>
      </c>
    </row>
    <row r="12" spans="1:10" ht="23.25">
      <c r="A12" s="216"/>
      <c r="B12" s="151"/>
      <c r="C12" s="267"/>
      <c r="D12" s="216"/>
      <c r="E12" s="151"/>
      <c r="F12" s="629" t="s">
        <v>1889</v>
      </c>
      <c r="G12" s="661">
        <f>G11+G10</f>
        <v>11659</v>
      </c>
      <c r="H12" s="661">
        <f>H11+H10</f>
        <v>11335</v>
      </c>
      <c r="I12" s="661" t="e">
        <f>I11+I10</f>
        <v>#N/A</v>
      </c>
      <c r="J12" s="661">
        <f>J11+J10</f>
        <v>28116</v>
      </c>
    </row>
    <row r="13" spans="1:10" ht="23.25">
      <c r="A13" s="216"/>
      <c r="B13" s="151"/>
      <c r="C13" s="736" t="s">
        <v>275</v>
      </c>
      <c r="D13" s="737"/>
      <c r="E13" s="737"/>
      <c r="F13" s="738"/>
      <c r="G13" s="662"/>
      <c r="H13" s="739"/>
      <c r="I13" s="739"/>
      <c r="J13" s="739"/>
    </row>
    <row r="14" spans="1:10" ht="23.25">
      <c r="A14" s="216"/>
      <c r="B14" s="151" t="s">
        <v>166</v>
      </c>
      <c r="C14" s="267" t="s">
        <v>1493</v>
      </c>
      <c r="D14" s="211">
        <v>2</v>
      </c>
      <c r="E14" s="415">
        <v>2</v>
      </c>
      <c r="F14" s="616" t="s">
        <v>173</v>
      </c>
      <c r="G14" s="658">
        <f>'1 ประชากรราย หมู่บ้าน'!E407</f>
        <v>1706</v>
      </c>
      <c r="H14" s="658">
        <f>'1 ประชากรราย หมู่บ้าน'!F407</f>
        <v>1720</v>
      </c>
      <c r="I14" s="658" t="e">
        <f>'1 ประชากรราย หมู่บ้าน'!G407</f>
        <v>#N/A</v>
      </c>
      <c r="J14" s="658">
        <f>'1 ประชากรราย หมู่บ้าน'!H407</f>
        <v>2150</v>
      </c>
    </row>
    <row r="15" spans="1:10" ht="23.25">
      <c r="A15" s="216"/>
      <c r="B15" s="151"/>
      <c r="C15" s="267" t="s">
        <v>1870</v>
      </c>
      <c r="D15" s="211"/>
      <c r="E15" s="151"/>
      <c r="F15" s="610" t="s">
        <v>174</v>
      </c>
      <c r="G15" s="658">
        <f>'1 ประชากรราย หมู่บ้าน'!E409</f>
        <v>542</v>
      </c>
      <c r="H15" s="658">
        <f>'1 ประชากรราย หมู่บ้าน'!F409</f>
        <v>572</v>
      </c>
      <c r="I15" s="658" t="e">
        <f>'1 ประชากรราย หมู่บ้าน'!G409</f>
        <v>#N/A</v>
      </c>
      <c r="J15" s="658">
        <f>'1 ประชากรราย หมู่บ้าน'!H409</f>
        <v>358</v>
      </c>
    </row>
    <row r="16" spans="1:10" ht="23.25">
      <c r="A16" s="216"/>
      <c r="B16" s="151"/>
      <c r="C16" s="267"/>
      <c r="D16" s="216"/>
      <c r="E16" s="151"/>
      <c r="F16" s="629" t="s">
        <v>29</v>
      </c>
      <c r="G16" s="661">
        <f>+G15+G14</f>
        <v>2248</v>
      </c>
      <c r="H16" s="661">
        <f>+H15+H14</f>
        <v>2292</v>
      </c>
      <c r="I16" s="661" t="e">
        <f>+I15+I14</f>
        <v>#N/A</v>
      </c>
      <c r="J16" s="661">
        <f>+J15+J14</f>
        <v>2508</v>
      </c>
    </row>
    <row r="17" spans="1:10" ht="23.25">
      <c r="A17" s="216"/>
      <c r="B17" s="151"/>
      <c r="C17" s="267" t="s">
        <v>1564</v>
      </c>
      <c r="D17" s="684">
        <v>3</v>
      </c>
      <c r="E17" s="415">
        <v>2</v>
      </c>
      <c r="F17" s="626" t="s">
        <v>175</v>
      </c>
      <c r="G17" s="658">
        <f>'1 ประชากรราย หมู่บ้าน'!E406</f>
        <v>1564</v>
      </c>
      <c r="H17" s="658">
        <f>'1 ประชากรราย หมู่บ้าน'!F406</f>
        <v>1498</v>
      </c>
      <c r="I17" s="658" t="e">
        <f>'1 ประชากรราย หมู่บ้าน'!G406</f>
        <v>#N/A</v>
      </c>
      <c r="J17" s="658">
        <f>'1 ประชากรราย หมู่บ้าน'!H406</f>
        <v>5826</v>
      </c>
    </row>
    <row r="18" spans="1:10" ht="23.25">
      <c r="A18" s="216"/>
      <c r="B18" s="151"/>
      <c r="C18" s="267" t="s">
        <v>1871</v>
      </c>
      <c r="D18" s="684"/>
      <c r="E18" s="415"/>
      <c r="F18" s="623" t="s">
        <v>1858</v>
      </c>
      <c r="G18" s="658">
        <f>'1 ประชากรราย หมู่บ้าน'!E408</f>
        <v>58</v>
      </c>
      <c r="H18" s="658">
        <f>'1 ประชากรราย หมู่บ้าน'!F408</f>
        <v>50</v>
      </c>
      <c r="I18" s="658" t="e">
        <f>'1 ประชากรราย หมู่บ้าน'!G408</f>
        <v>#N/A</v>
      </c>
      <c r="J18" s="658">
        <f>'1 ประชากรราย หมู่บ้าน'!H408</f>
        <v>246</v>
      </c>
    </row>
    <row r="19" spans="1:10" ht="23.25">
      <c r="A19" s="216"/>
      <c r="B19" s="151"/>
      <c r="C19" s="267"/>
      <c r="D19" s="684"/>
      <c r="E19" s="415"/>
      <c r="F19" s="629" t="s">
        <v>29</v>
      </c>
      <c r="G19" s="661">
        <f>+G18+G17</f>
        <v>1622</v>
      </c>
      <c r="H19" s="661">
        <f>+H18+H17</f>
        <v>1548</v>
      </c>
      <c r="I19" s="661" t="e">
        <f>+I18+I17</f>
        <v>#N/A</v>
      </c>
      <c r="J19" s="661">
        <f>+J18+J17</f>
        <v>6072</v>
      </c>
    </row>
    <row r="20" spans="1:10" ht="23.25">
      <c r="A20" s="216"/>
      <c r="B20" s="151"/>
      <c r="C20" s="267"/>
      <c r="D20" s="684"/>
      <c r="E20" s="415"/>
      <c r="F20" s="692" t="s">
        <v>1130</v>
      </c>
      <c r="G20" s="658">
        <f>'1 ประชากรราย หมู่บ้าน'!E443</f>
        <v>467</v>
      </c>
      <c r="H20" s="658">
        <f>'1 ประชากรราย หมู่บ้าน'!F443</f>
        <v>447</v>
      </c>
      <c r="I20" s="658" t="e">
        <f>'1 ประชากรราย หมู่บ้าน'!G443</f>
        <v>#N/A</v>
      </c>
      <c r="J20" s="658">
        <f>'1 ประชากรราย หมู่บ้าน'!H442</f>
        <v>349</v>
      </c>
    </row>
    <row r="21" spans="1:10" ht="23.25">
      <c r="A21" s="216"/>
      <c r="B21" s="151"/>
      <c r="C21" s="267"/>
      <c r="D21" s="684"/>
      <c r="E21" s="415"/>
      <c r="F21" s="629" t="s">
        <v>1563</v>
      </c>
      <c r="G21" s="661">
        <f>G20+G19</f>
        <v>2089</v>
      </c>
      <c r="H21" s="661">
        <f>H20+H19</f>
        <v>1995</v>
      </c>
      <c r="I21" s="661" t="e">
        <f>I20+I19</f>
        <v>#N/A</v>
      </c>
      <c r="J21" s="661">
        <f>J20+J19</f>
        <v>6421</v>
      </c>
    </row>
    <row r="22" spans="1:10" ht="23.25">
      <c r="A22" s="216"/>
      <c r="B22" s="151" t="s">
        <v>167</v>
      </c>
      <c r="C22" s="267" t="s">
        <v>1872</v>
      </c>
      <c r="D22" s="211">
        <v>3</v>
      </c>
      <c r="E22" s="415">
        <v>2</v>
      </c>
      <c r="F22" s="641" t="s">
        <v>1859</v>
      </c>
      <c r="G22" s="658">
        <f>'1 ประชากรราย หมู่บ้าน'!E433</f>
        <v>648</v>
      </c>
      <c r="H22" s="658">
        <f>'1 ประชากรราย หมู่บ้าน'!F433</f>
        <v>624</v>
      </c>
      <c r="I22" s="658" t="e">
        <f>'1 ประชากรราย หมู่บ้าน'!G433</f>
        <v>#N/A</v>
      </c>
      <c r="J22" s="658">
        <f>'1 ประชากรราย หมู่บ้าน'!H433</f>
        <v>513</v>
      </c>
    </row>
    <row r="23" spans="1:10" ht="23.25">
      <c r="A23" s="216"/>
      <c r="B23" s="151"/>
      <c r="C23" s="267"/>
      <c r="D23" s="211"/>
      <c r="E23" s="415"/>
      <c r="F23" s="610" t="s">
        <v>240</v>
      </c>
      <c r="G23" s="658">
        <f>'1 ประชากรราย หมู่บ้าน'!E436</f>
        <v>268</v>
      </c>
      <c r="H23" s="658">
        <f>'1 ประชากรราย หมู่บ้าน'!F436</f>
        <v>268</v>
      </c>
      <c r="I23" s="658" t="e">
        <f>'1 ประชากรราย หมู่บ้าน'!G436</f>
        <v>#N/A</v>
      </c>
      <c r="J23" s="658">
        <f>'1 ประชากรราย หมู่บ้าน'!H436</f>
        <v>183</v>
      </c>
    </row>
    <row r="24" spans="1:10" ht="23.25">
      <c r="A24" s="216"/>
      <c r="B24" s="151"/>
      <c r="C24" s="267"/>
      <c r="D24" s="684"/>
      <c r="E24" s="415"/>
      <c r="F24" s="629" t="s">
        <v>29</v>
      </c>
      <c r="G24" s="661">
        <f>+G23+G22</f>
        <v>916</v>
      </c>
      <c r="H24" s="661">
        <f>+H23+H22</f>
        <v>892</v>
      </c>
      <c r="I24" s="661" t="e">
        <f>+I23+I22</f>
        <v>#N/A</v>
      </c>
      <c r="J24" s="661">
        <f>+J23+J22</f>
        <v>696</v>
      </c>
    </row>
    <row r="25" spans="1:10" ht="23.25">
      <c r="A25" s="216"/>
      <c r="B25" s="151"/>
      <c r="C25" s="267" t="s">
        <v>1873</v>
      </c>
      <c r="D25" s="211">
        <v>2</v>
      </c>
      <c r="E25" s="415">
        <v>2</v>
      </c>
      <c r="F25" s="641" t="s">
        <v>1860</v>
      </c>
      <c r="G25" s="658">
        <f>'1 ประชากรราย หมู่บ้าน'!E434</f>
        <v>354</v>
      </c>
      <c r="H25" s="658">
        <f>'1 ประชากรราย หมู่บ้าน'!F434</f>
        <v>365</v>
      </c>
      <c r="I25" s="658" t="e">
        <f>'1 ประชากรราย หมู่บ้าน'!G434</f>
        <v>#N/A</v>
      </c>
      <c r="J25" s="658">
        <f>'1 ประชากรราย หมู่บ้าน'!H434</f>
        <v>277</v>
      </c>
    </row>
    <row r="26" spans="1:10" ht="23.25">
      <c r="A26" s="216"/>
      <c r="B26" s="151"/>
      <c r="C26" s="267"/>
      <c r="D26" s="211"/>
      <c r="E26" s="415"/>
      <c r="F26" s="610" t="s">
        <v>176</v>
      </c>
      <c r="G26" s="658">
        <f>'1 ประชากรราย หมู่บ้าน'!E437</f>
        <v>385</v>
      </c>
      <c r="H26" s="658">
        <f>'1 ประชากรราย หมู่บ้าน'!F437</f>
        <v>380</v>
      </c>
      <c r="I26" s="658" t="e">
        <f>'1 ประชากรราย หมู่บ้าน'!G437</f>
        <v>#N/A</v>
      </c>
      <c r="J26" s="658">
        <f>'1 ประชากรราย หมู่บ้าน'!H437</f>
        <v>243</v>
      </c>
    </row>
    <row r="27" spans="1:10" ht="23.25">
      <c r="A27" s="216"/>
      <c r="B27" s="151"/>
      <c r="C27" s="267"/>
      <c r="D27" s="211"/>
      <c r="E27" s="415"/>
      <c r="F27" s="629" t="s">
        <v>29</v>
      </c>
      <c r="G27" s="661">
        <f>+G26+G25</f>
        <v>739</v>
      </c>
      <c r="H27" s="661">
        <f>+H26+H25</f>
        <v>745</v>
      </c>
      <c r="I27" s="661" t="e">
        <f>+I26+I25</f>
        <v>#N/A</v>
      </c>
      <c r="J27" s="661">
        <f>+J26+J25</f>
        <v>520</v>
      </c>
    </row>
    <row r="28" spans="1:10" ht="23.25">
      <c r="A28" s="216"/>
      <c r="B28" s="151"/>
      <c r="C28" s="267" t="s">
        <v>1874</v>
      </c>
      <c r="D28" s="211">
        <v>2</v>
      </c>
      <c r="E28" s="415">
        <v>2</v>
      </c>
      <c r="F28" s="641" t="s">
        <v>1861</v>
      </c>
      <c r="G28" s="658">
        <f>'1 ประชากรราย หมู่บ้าน'!E432</f>
        <v>322</v>
      </c>
      <c r="H28" s="658">
        <f>'1 ประชากรราย หมู่บ้าน'!F432</f>
        <v>326</v>
      </c>
      <c r="I28" s="658" t="e">
        <f>'1 ประชากรราย หมู่บ้าน'!G432</f>
        <v>#N/A</v>
      </c>
      <c r="J28" s="658">
        <f>'1 ประชากรราย หมู่บ้าน'!H432</f>
        <v>218</v>
      </c>
    </row>
    <row r="29" spans="1:10" ht="23.25">
      <c r="A29" s="216"/>
      <c r="B29" s="151"/>
      <c r="C29" s="267" t="s">
        <v>1875</v>
      </c>
      <c r="D29" s="211"/>
      <c r="E29" s="415"/>
      <c r="F29" s="610" t="s">
        <v>184</v>
      </c>
      <c r="G29" s="658">
        <f>'1 ประชากรราย หมู่บ้าน'!E435</f>
        <v>225</v>
      </c>
      <c r="H29" s="658">
        <f>'1 ประชากรราย หมู่บ้าน'!F435</f>
        <v>220</v>
      </c>
      <c r="I29" s="658" t="e">
        <f>'1 ประชากรราย หมู่บ้าน'!G435</f>
        <v>#N/A</v>
      </c>
      <c r="J29" s="658">
        <f>'1 ประชากรราย หมู่บ้าน'!H435</f>
        <v>206</v>
      </c>
    </row>
    <row r="30" spans="1:10" ht="23.25">
      <c r="A30" s="216"/>
      <c r="B30" s="151"/>
      <c r="C30" s="267"/>
      <c r="D30" s="684"/>
      <c r="E30" s="415"/>
      <c r="F30" s="629" t="s">
        <v>29</v>
      </c>
      <c r="G30" s="661">
        <f>SUM(G28:G29)</f>
        <v>547</v>
      </c>
      <c r="H30" s="661">
        <f>SUM(H28:H29)</f>
        <v>546</v>
      </c>
      <c r="I30" s="661" t="e">
        <f>SUM(I28:I29)</f>
        <v>#N/A</v>
      </c>
      <c r="J30" s="661">
        <f>SUM(J28:J29)</f>
        <v>424</v>
      </c>
    </row>
    <row r="31" spans="1:10" ht="23.25">
      <c r="A31" s="216"/>
      <c r="B31" s="151" t="s">
        <v>170</v>
      </c>
      <c r="C31" s="267" t="s">
        <v>1876</v>
      </c>
      <c r="D31" s="211">
        <v>5</v>
      </c>
      <c r="E31" s="415">
        <v>4</v>
      </c>
      <c r="F31" s="641" t="s">
        <v>1862</v>
      </c>
      <c r="G31" s="658">
        <f>'1 ประชากรราย หมู่บ้าน'!E411</f>
        <v>1797</v>
      </c>
      <c r="H31" s="658">
        <f>'1 ประชากรราย หมู่บ้าน'!F411</f>
        <v>1896</v>
      </c>
      <c r="I31" s="658" t="e">
        <f>'1 ประชากรราย หมู่บ้าน'!G411</f>
        <v>#N/A</v>
      </c>
      <c r="J31" s="658">
        <f>'1 ประชากรราย หมู่บ้าน'!H411</f>
        <v>2859</v>
      </c>
    </row>
    <row r="32" spans="1:10" ht="23.25">
      <c r="A32" s="216"/>
      <c r="B32" s="151"/>
      <c r="C32" s="267"/>
      <c r="D32" s="216"/>
      <c r="E32" s="151"/>
      <c r="F32" s="288" t="s">
        <v>243</v>
      </c>
      <c r="G32" s="658">
        <f>'1 ประชากรราย หมู่บ้าน'!E412</f>
        <v>327</v>
      </c>
      <c r="H32" s="658">
        <f>'1 ประชากรราย หมู่บ้าน'!F412</f>
        <v>309</v>
      </c>
      <c r="I32" s="658" t="e">
        <f>'1 ประชากรราย หมู่บ้าน'!G412</f>
        <v>#N/A</v>
      </c>
      <c r="J32" s="658">
        <f>'1 ประชากรราย หมู่บ้าน'!H412</f>
        <v>290</v>
      </c>
    </row>
    <row r="33" spans="1:10" ht="23.25">
      <c r="A33" s="216"/>
      <c r="B33" s="151"/>
      <c r="C33" s="267"/>
      <c r="D33" s="216"/>
      <c r="E33" s="151"/>
      <c r="F33" s="288" t="s">
        <v>242</v>
      </c>
      <c r="G33" s="658">
        <f>'1 ประชากรราย หมู่บ้าน'!E413</f>
        <v>117</v>
      </c>
      <c r="H33" s="658">
        <f>'1 ประชากรราย หมู่บ้าน'!F413</f>
        <v>112</v>
      </c>
      <c r="I33" s="658" t="e">
        <f>'1 ประชากรราย หมู่บ้าน'!G413</f>
        <v>#N/A</v>
      </c>
      <c r="J33" s="658">
        <f>'1 ประชากรราย หมู่บ้าน'!H413</f>
        <v>139</v>
      </c>
    </row>
    <row r="34" spans="1:10" ht="23.25">
      <c r="A34" s="216"/>
      <c r="B34" s="151"/>
      <c r="C34" s="267"/>
      <c r="D34" s="216"/>
      <c r="E34" s="151"/>
      <c r="F34" s="811" t="s">
        <v>241</v>
      </c>
      <c r="G34" s="658">
        <f>'1 ประชากรราย หมู่บ้าน'!E414</f>
        <v>241</v>
      </c>
      <c r="H34" s="658">
        <f>'1 ประชากรราย หมู่บ้าน'!F414</f>
        <v>249</v>
      </c>
      <c r="I34" s="658" t="e">
        <f>'1 ประชากรราย หมู่บ้าน'!G414</f>
        <v>#N/A</v>
      </c>
      <c r="J34" s="658">
        <f>'1 ประชากรราย หมู่บ้าน'!H414</f>
        <v>211</v>
      </c>
    </row>
    <row r="35" spans="1:10" ht="23.25">
      <c r="A35" s="727"/>
      <c r="B35" s="389"/>
      <c r="C35" s="716"/>
      <c r="D35" s="684"/>
      <c r="E35" s="415"/>
      <c r="F35" s="629" t="s">
        <v>29</v>
      </c>
      <c r="G35" s="661">
        <f>+G34+G33+G32+G31</f>
        <v>2482</v>
      </c>
      <c r="H35" s="661">
        <f>+H34+H33+H32+H31</f>
        <v>2566</v>
      </c>
      <c r="I35" s="661" t="e">
        <f>+I34+I33+I32+I31</f>
        <v>#N/A</v>
      </c>
      <c r="J35" s="661">
        <f>+J34+J33+J32+J31</f>
        <v>3499</v>
      </c>
    </row>
    <row r="36" spans="1:10" ht="23.25">
      <c r="A36" s="733" t="s">
        <v>164</v>
      </c>
      <c r="B36" s="151" t="s">
        <v>281</v>
      </c>
      <c r="C36" s="267" t="s">
        <v>1877</v>
      </c>
      <c r="D36" s="211">
        <v>3</v>
      </c>
      <c r="E36" s="415">
        <v>3</v>
      </c>
      <c r="F36" s="625" t="s">
        <v>187</v>
      </c>
      <c r="G36" s="658">
        <f>'1 ประชากรราย หมู่บ้าน'!E426</f>
        <v>1364</v>
      </c>
      <c r="H36" s="658">
        <f>'1 ประชากรราย หมู่บ้าน'!F426</f>
        <v>1366</v>
      </c>
      <c r="I36" s="658" t="e">
        <f>'1 ประชากรราย หมู่บ้าน'!G426</f>
        <v>#N/A</v>
      </c>
      <c r="J36" s="658">
        <f>'1 ประชากรราย หมู่บ้าน'!H426</f>
        <v>8699</v>
      </c>
    </row>
    <row r="37" spans="1:10" ht="23.25">
      <c r="A37" s="216"/>
      <c r="B37" s="151"/>
      <c r="C37" s="267"/>
      <c r="D37" s="211"/>
      <c r="E37" s="415"/>
      <c r="F37" s="625" t="s">
        <v>185</v>
      </c>
      <c r="G37" s="658">
        <f>'1 ประชากรราย หมู่บ้าน'!E427</f>
        <v>3851</v>
      </c>
      <c r="H37" s="658">
        <f>'1 ประชากรราย หมู่บ้าน'!F427</f>
        <v>3555</v>
      </c>
      <c r="I37" s="658" t="e">
        <f>'1 ประชากรราย หมู่บ้าน'!G427</f>
        <v>#N/A</v>
      </c>
      <c r="J37" s="658">
        <f>'1 ประชากรราย หมู่บ้าน'!H427</f>
        <v>14149</v>
      </c>
    </row>
    <row r="38" spans="1:10" ht="23.25">
      <c r="A38" s="216"/>
      <c r="B38" s="151"/>
      <c r="C38" s="267"/>
      <c r="D38" s="211"/>
      <c r="E38" s="415"/>
      <c r="F38" s="625" t="s">
        <v>186</v>
      </c>
      <c r="G38" s="658">
        <f>'1 ประชากรราย หมู่บ้าน'!E428</f>
        <v>595</v>
      </c>
      <c r="H38" s="658">
        <f>'1 ประชากรราย หมู่บ้าน'!F428</f>
        <v>534</v>
      </c>
      <c r="I38" s="658" t="e">
        <f>'1 ประชากรราย หมู่บ้าน'!G428</f>
        <v>#N/A</v>
      </c>
      <c r="J38" s="658">
        <f>'1 ประชากรราย หมู่บ้าน'!H428</f>
        <v>1349</v>
      </c>
    </row>
    <row r="39" spans="1:10" ht="23.25">
      <c r="A39" s="216"/>
      <c r="B39" s="151"/>
      <c r="C39" s="267"/>
      <c r="D39" s="684"/>
      <c r="E39" s="415"/>
      <c r="F39" s="629" t="s">
        <v>29</v>
      </c>
      <c r="G39" s="661">
        <f>SUM(G36:G38)</f>
        <v>5810</v>
      </c>
      <c r="H39" s="661">
        <f>SUM(H36:H38)</f>
        <v>5455</v>
      </c>
      <c r="I39" s="661" t="e">
        <f>SUM(I36:I38)</f>
        <v>#N/A</v>
      </c>
      <c r="J39" s="661">
        <f>SUM(J36:J38)</f>
        <v>24197</v>
      </c>
    </row>
    <row r="40" spans="1:10" ht="23.25">
      <c r="A40" s="217"/>
      <c r="B40" s="151"/>
      <c r="C40" s="782" t="s">
        <v>1879</v>
      </c>
      <c r="D40" s="211">
        <v>3</v>
      </c>
      <c r="E40" s="415">
        <v>4</v>
      </c>
      <c r="F40" s="625" t="s">
        <v>368</v>
      </c>
      <c r="G40" s="658">
        <f>'1 ประชากรราย หมู่บ้าน'!E424</f>
        <v>581</v>
      </c>
      <c r="H40" s="658">
        <f>'1 ประชากรราย หมู่บ้าน'!F424</f>
        <v>524</v>
      </c>
      <c r="I40" s="658" t="e">
        <f>'1 ประชากรราย หมู่บ้าน'!G424</f>
        <v>#N/A</v>
      </c>
      <c r="J40" s="658">
        <f>'1 ประชากรราย หมู่บ้าน'!H424</f>
        <v>2103</v>
      </c>
    </row>
    <row r="41" spans="1:10" ht="23.25">
      <c r="A41" s="217"/>
      <c r="B41" s="151"/>
      <c r="C41" s="267"/>
      <c r="D41" s="216"/>
      <c r="E41" s="151"/>
      <c r="F41" s="329" t="s">
        <v>369</v>
      </c>
      <c r="G41" s="658">
        <f>'1 ประชากรราย หมู่บ้าน'!E425</f>
        <v>1413</v>
      </c>
      <c r="H41" s="658">
        <f>'1 ประชากรราย หมู่บ้าน'!F425</f>
        <v>1349</v>
      </c>
      <c r="I41" s="658" t="e">
        <f>'1 ประชากรราย หมู่บ้าน'!G425</f>
        <v>#N/A</v>
      </c>
      <c r="J41" s="658">
        <f>'1 ประชากรราย หมู่บ้าน'!H425</f>
        <v>4775</v>
      </c>
    </row>
    <row r="42" spans="1:10" ht="23.25">
      <c r="A42" s="217"/>
      <c r="B42" s="151"/>
      <c r="C42" s="267"/>
      <c r="D42" s="216"/>
      <c r="E42" s="151"/>
      <c r="F42" s="693" t="s">
        <v>1863</v>
      </c>
      <c r="G42" s="658">
        <f>'1 ประชากรราย หมู่บ้าน'!E429</f>
        <v>1462</v>
      </c>
      <c r="H42" s="658">
        <f>'1 ประชากรราย หมู่บ้าน'!F429</f>
        <v>1361</v>
      </c>
      <c r="I42" s="658" t="e">
        <f>'1 ประชากรราย หมู่บ้าน'!G429</f>
        <v>#N/A</v>
      </c>
      <c r="J42" s="658">
        <f>'1 ประชากรราย หมู่บ้าน'!H429</f>
        <v>8416</v>
      </c>
    </row>
    <row r="43" spans="1:10" ht="23.25">
      <c r="A43" s="217"/>
      <c r="B43" s="415"/>
      <c r="C43" s="217"/>
      <c r="D43" s="217"/>
      <c r="E43" s="217"/>
      <c r="F43" s="226" t="s">
        <v>1903</v>
      </c>
      <c r="G43" s="658">
        <f>'1 ประชากรราย หมู่บ้าน'!E430</f>
        <v>394</v>
      </c>
      <c r="H43" s="658">
        <f>'1 ประชากรราย หมู่บ้าน'!F430</f>
        <v>343</v>
      </c>
      <c r="I43" s="658" t="e">
        <f>'1 ประชากรราย หมู่บ้าน'!G430</f>
        <v>#N/A</v>
      </c>
      <c r="J43" s="658">
        <f>'1 ประชากรราย หมู่บ้าน'!H430</f>
        <v>1178</v>
      </c>
    </row>
    <row r="44" spans="1:10" ht="23.25">
      <c r="A44" s="216"/>
      <c r="B44" s="151"/>
      <c r="C44" s="267"/>
      <c r="D44" s="684"/>
      <c r="E44" s="415"/>
      <c r="F44" s="629" t="s">
        <v>29</v>
      </c>
      <c r="G44" s="661">
        <f>+G43+G42+G41+G40</f>
        <v>3850</v>
      </c>
      <c r="H44" s="661">
        <f>+H43+H42+H41+H40</f>
        <v>3577</v>
      </c>
      <c r="I44" s="661" t="e">
        <f>+I43+I42+I41+I40</f>
        <v>#N/A</v>
      </c>
      <c r="J44" s="661">
        <f>+J43+J42+J41+J40</f>
        <v>16472</v>
      </c>
    </row>
    <row r="45" spans="1:10" ht="23.25">
      <c r="A45" s="216"/>
      <c r="B45" s="151" t="s">
        <v>188</v>
      </c>
      <c r="C45" s="159" t="s">
        <v>1878</v>
      </c>
      <c r="D45" s="211">
        <v>2</v>
      </c>
      <c r="E45" s="415">
        <v>4</v>
      </c>
      <c r="F45" s="626" t="s">
        <v>364</v>
      </c>
      <c r="G45" s="665">
        <f>'1 ประชากรราย หมู่บ้าน'!E416</f>
        <v>975</v>
      </c>
      <c r="H45" s="665">
        <f>'1 ประชากรราย หมู่บ้าน'!F416</f>
        <v>1029</v>
      </c>
      <c r="I45" s="665" t="e">
        <f>'1 ประชากรราย หมู่บ้าน'!G416</f>
        <v>#N/A</v>
      </c>
      <c r="J45" s="665">
        <f>'1 ประชากรราย หมู่บ้าน'!H416</f>
        <v>902</v>
      </c>
    </row>
    <row r="46" spans="1:10" ht="23.25">
      <c r="A46" s="216"/>
      <c r="B46" s="151"/>
      <c r="C46" s="267"/>
      <c r="D46" s="211"/>
      <c r="E46" s="415"/>
      <c r="F46" s="616" t="s">
        <v>365</v>
      </c>
      <c r="G46" s="665">
        <f>'1 ประชากรราย หมู่บ้าน'!E417</f>
        <v>437</v>
      </c>
      <c r="H46" s="665">
        <f>'1 ประชากรราย หมู่บ้าน'!F417</f>
        <v>472</v>
      </c>
      <c r="I46" s="665" t="e">
        <f>'1 ประชากรราย หมู่บ้าน'!G417</f>
        <v>#N/A</v>
      </c>
      <c r="J46" s="665">
        <f>'1 ประชากรราย หมู่บ้าน'!H417</f>
        <v>417</v>
      </c>
    </row>
    <row r="47" spans="1:10" ht="23.25">
      <c r="A47" s="216"/>
      <c r="B47" s="151"/>
      <c r="C47" s="267"/>
      <c r="D47" s="211"/>
      <c r="E47" s="415"/>
      <c r="F47" s="616" t="s">
        <v>366</v>
      </c>
      <c r="G47" s="665">
        <f>'1 ประชากรราย หมู่บ้าน'!E418</f>
        <v>1674</v>
      </c>
      <c r="H47" s="665">
        <f>'1 ประชากรราย หมู่บ้าน'!F418</f>
        <v>1637</v>
      </c>
      <c r="I47" s="665" t="e">
        <f>'1 ประชากรราย หมู่บ้าน'!G418</f>
        <v>#N/A</v>
      </c>
      <c r="J47" s="665">
        <f>'1 ประชากรราย หมู่บ้าน'!H418</f>
        <v>3165</v>
      </c>
    </row>
    <row r="48" spans="1:10" ht="23.25">
      <c r="A48" s="216"/>
      <c r="B48" s="151"/>
      <c r="C48" s="267"/>
      <c r="D48" s="211"/>
      <c r="E48" s="415"/>
      <c r="F48" s="610" t="s">
        <v>367</v>
      </c>
      <c r="G48" s="665">
        <f>'1 ประชากรราย หมู่บ้าน'!E420</f>
        <v>1012</v>
      </c>
      <c r="H48" s="665">
        <f>'1 ประชากรราย หมู่บ้าน'!F420</f>
        <v>989</v>
      </c>
      <c r="I48" s="665" t="e">
        <f>'1 ประชากรราย หมู่บ้าน'!G420</f>
        <v>#N/A</v>
      </c>
      <c r="J48" s="665">
        <f>'1 ประชากรราย หมู่บ้าน'!H420</f>
        <v>2180</v>
      </c>
    </row>
    <row r="49" spans="1:10" ht="23.25">
      <c r="A49" s="216"/>
      <c r="B49" s="151"/>
      <c r="C49" s="267"/>
      <c r="D49" s="684"/>
      <c r="E49" s="415"/>
      <c r="F49" s="629" t="s">
        <v>29</v>
      </c>
      <c r="G49" s="661">
        <f>+G48+G47+G46+G45</f>
        <v>4098</v>
      </c>
      <c r="H49" s="661">
        <f>+H48+H47+H46+H45</f>
        <v>4127</v>
      </c>
      <c r="I49" s="661" t="e">
        <f>+I48+I47+I46+I45</f>
        <v>#N/A</v>
      </c>
      <c r="J49" s="661">
        <f>+J48+J47+J46+J45</f>
        <v>6664</v>
      </c>
    </row>
    <row r="50" spans="1:10" ht="23.25">
      <c r="A50" s="216"/>
      <c r="B50" s="151"/>
      <c r="C50" s="267" t="s">
        <v>1880</v>
      </c>
      <c r="D50" s="211">
        <v>3</v>
      </c>
      <c r="E50" s="415">
        <v>3</v>
      </c>
      <c r="F50" s="626" t="s">
        <v>244</v>
      </c>
      <c r="G50" s="658">
        <f>'1 ประชากรราย หมู่บ้าน'!E419</f>
        <v>524</v>
      </c>
      <c r="H50" s="658">
        <f>'1 ประชากรราย หมู่บ้าน'!F419</f>
        <v>558</v>
      </c>
      <c r="I50" s="658" t="e">
        <f>'1 ประชากรราย หมู่บ้าน'!G419</f>
        <v>#N/A</v>
      </c>
      <c r="J50" s="658">
        <f>'1 ประชากรราย หมู่บ้าน'!H419</f>
        <v>769</v>
      </c>
    </row>
    <row r="51" spans="1:10" ht="23.25">
      <c r="A51" s="216"/>
      <c r="B51" s="151"/>
      <c r="C51" s="267"/>
      <c r="D51" s="216"/>
      <c r="E51" s="151"/>
      <c r="F51" s="772" t="s">
        <v>1864</v>
      </c>
      <c r="G51" s="658">
        <f>'1 ประชากรราย หมู่บ้าน'!E421</f>
        <v>501</v>
      </c>
      <c r="H51" s="658">
        <f>'1 ประชากรราย หมู่บ้าน'!F421</f>
        <v>513</v>
      </c>
      <c r="I51" s="658" t="e">
        <f>'1 ประชากรราย หมู่บ้าน'!G421</f>
        <v>#N/A</v>
      </c>
      <c r="J51" s="658">
        <f>'1 ประชากรราย หมู่บ้าน'!H421</f>
        <v>677</v>
      </c>
    </row>
    <row r="52" spans="1:10" ht="23.25">
      <c r="A52" s="216"/>
      <c r="B52" s="267"/>
      <c r="C52" s="267"/>
      <c r="D52" s="216"/>
      <c r="E52" s="151"/>
      <c r="F52" s="811" t="s">
        <v>190</v>
      </c>
      <c r="G52" s="658">
        <f>'1 ประชากรราย หมู่บ้าน'!E422</f>
        <v>360</v>
      </c>
      <c r="H52" s="658">
        <f>'1 ประชากรราย หมู่บ้าน'!F422</f>
        <v>324</v>
      </c>
      <c r="I52" s="658" t="e">
        <f>'1 ประชากรราย หมู่บ้าน'!G422</f>
        <v>#N/A</v>
      </c>
      <c r="J52" s="658">
        <f>'1 ประชากรราย หมู่บ้าน'!H422</f>
        <v>400</v>
      </c>
    </row>
    <row r="53" spans="1:10" ht="23.25">
      <c r="A53" s="727"/>
      <c r="B53" s="389"/>
      <c r="C53" s="716"/>
      <c r="D53" s="741"/>
      <c r="E53" s="377"/>
      <c r="F53" s="629" t="s">
        <v>29</v>
      </c>
      <c r="G53" s="661">
        <f>+G52+G51+G50</f>
        <v>1385</v>
      </c>
      <c r="H53" s="661">
        <f>+H52+H51+H50</f>
        <v>1395</v>
      </c>
      <c r="I53" s="661" t="e">
        <f>+I52+I51+I50</f>
        <v>#N/A</v>
      </c>
      <c r="J53" s="661">
        <f>+J52+J51+J50</f>
        <v>1846</v>
      </c>
    </row>
    <row r="54" spans="1:10" ht="25.5" customHeight="1" hidden="1">
      <c r="A54" s="729"/>
      <c r="B54" s="742"/>
      <c r="C54" s="743"/>
      <c r="D54" s="729"/>
      <c r="E54" s="742"/>
      <c r="F54" s="342"/>
      <c r="G54" s="744"/>
      <c r="H54" s="745"/>
      <c r="I54" s="746"/>
      <c r="J54" s="746"/>
    </row>
    <row r="55" spans="1:10" ht="25.5" customHeight="1">
      <c r="A55" s="918" t="s">
        <v>510</v>
      </c>
      <c r="B55" s="919"/>
      <c r="C55" s="919"/>
      <c r="D55" s="919"/>
      <c r="E55" s="919"/>
      <c r="F55" s="920"/>
      <c r="G55" s="661">
        <f>+G53+G49+G44+G39+G35+G30+G27+G24+G21+G16+G12</f>
        <v>35823</v>
      </c>
      <c r="H55" s="661">
        <f>+H53+H49+H44+H39+H35+H30+H27+H24+H21+H16+H12</f>
        <v>34925</v>
      </c>
      <c r="I55" s="661" t="e">
        <f>+I53+I49+I44+I39+I35+I30+I27+I24+I21+I16+I12</f>
        <v>#N/A</v>
      </c>
      <c r="J55" s="661">
        <f>+J53+J49+J44+J39+J35+J30+J27+J24+J21+J16+J12</f>
        <v>91363</v>
      </c>
    </row>
    <row r="56" spans="1:10" ht="25.5" customHeight="1">
      <c r="A56" s="729"/>
      <c r="B56" s="742"/>
      <c r="C56" s="743"/>
      <c r="D56" s="295"/>
      <c r="E56" s="742"/>
      <c r="F56" s="747"/>
      <c r="G56" s="744"/>
      <c r="H56" s="745"/>
      <c r="I56" s="746"/>
      <c r="J56" s="746"/>
    </row>
    <row r="57" spans="1:10" ht="25.5" customHeight="1">
      <c r="A57" s="729"/>
      <c r="B57" s="742"/>
      <c r="C57" s="743"/>
      <c r="D57" s="295"/>
      <c r="E57" s="742"/>
      <c r="F57" s="747"/>
      <c r="G57" s="744"/>
      <c r="H57" s="745"/>
      <c r="I57" s="746"/>
      <c r="J57" s="746"/>
    </row>
    <row r="58" spans="1:10" ht="25.5" customHeight="1">
      <c r="A58" s="729"/>
      <c r="B58" s="742"/>
      <c r="C58" s="742"/>
      <c r="D58" s="295"/>
      <c r="E58" s="742"/>
      <c r="F58" s="748"/>
      <c r="G58" s="744"/>
      <c r="H58" s="745"/>
      <c r="I58" s="746"/>
      <c r="J58" s="746"/>
    </row>
    <row r="59" spans="1:10" ht="25.5" customHeight="1">
      <c r="A59" s="729"/>
      <c r="B59" s="742"/>
      <c r="C59" s="743"/>
      <c r="D59" s="749"/>
      <c r="E59" s="742"/>
      <c r="F59" s="747"/>
      <c r="G59" s="744"/>
      <c r="H59" s="745"/>
      <c r="I59" s="746"/>
      <c r="J59" s="746"/>
    </row>
    <row r="60" spans="1:10" ht="25.5" customHeight="1">
      <c r="A60" s="729"/>
      <c r="B60" s="742"/>
      <c r="C60" s="743"/>
      <c r="D60" s="749"/>
      <c r="E60" s="742"/>
      <c r="F60" s="747"/>
      <c r="G60" s="744"/>
      <c r="H60" s="745"/>
      <c r="I60" s="746"/>
      <c r="J60" s="746"/>
    </row>
    <row r="61" spans="1:10" ht="25.5" customHeight="1">
      <c r="A61" s="729"/>
      <c r="B61" s="742"/>
      <c r="C61" s="742"/>
      <c r="D61" s="295"/>
      <c r="E61" s="742"/>
      <c r="F61" s="748"/>
      <c r="G61" s="744"/>
      <c r="H61" s="745"/>
      <c r="I61" s="746"/>
      <c r="J61" s="746"/>
    </row>
    <row r="62" spans="1:10" ht="25.5" customHeight="1">
      <c r="A62" s="729"/>
      <c r="B62" s="742"/>
      <c r="C62" s="743"/>
      <c r="D62" s="749"/>
      <c r="E62" s="742"/>
      <c r="F62" s="750"/>
      <c r="G62" s="744"/>
      <c r="H62" s="745"/>
      <c r="I62" s="746"/>
      <c r="J62" s="746"/>
    </row>
    <row r="63" spans="1:10" ht="25.5" customHeight="1">
      <c r="A63" s="729"/>
      <c r="B63" s="742"/>
      <c r="C63" s="743"/>
      <c r="D63" s="295"/>
      <c r="E63" s="742"/>
      <c r="F63" s="750"/>
      <c r="G63" s="744"/>
      <c r="H63" s="745"/>
      <c r="I63" s="746"/>
      <c r="J63" s="746"/>
    </row>
    <row r="64" spans="1:10" ht="25.5" customHeight="1">
      <c r="A64" s="293"/>
      <c r="B64" s="730"/>
      <c r="C64" s="293"/>
      <c r="D64" s="293"/>
      <c r="E64" s="751"/>
      <c r="F64" s="752"/>
      <c r="G64" s="744"/>
      <c r="H64" s="745"/>
      <c r="I64" s="746"/>
      <c r="J64" s="746"/>
    </row>
    <row r="65" spans="1:10" ht="25.5" customHeight="1">
      <c r="A65" s="293"/>
      <c r="B65" s="730"/>
      <c r="C65" s="753"/>
      <c r="D65" s="293"/>
      <c r="E65" s="751"/>
      <c r="F65" s="754"/>
      <c r="G65" s="744"/>
      <c r="H65" s="745"/>
      <c r="I65" s="746"/>
      <c r="J65" s="746"/>
    </row>
    <row r="66" spans="1:10" ht="25.5" customHeight="1">
      <c r="A66" s="293"/>
      <c r="B66" s="730"/>
      <c r="C66" s="293"/>
      <c r="D66" s="293"/>
      <c r="E66" s="751"/>
      <c r="F66" s="752"/>
      <c r="G66" s="744"/>
      <c r="H66" s="745"/>
      <c r="I66" s="746"/>
      <c r="J66" s="746"/>
    </row>
    <row r="67" spans="1:10" ht="25.5" customHeight="1">
      <c r="A67" s="673"/>
      <c r="B67" s="742"/>
      <c r="C67" s="742"/>
      <c r="D67" s="295"/>
      <c r="E67" s="742"/>
      <c r="F67" s="748"/>
      <c r="G67" s="744"/>
      <c r="H67" s="745"/>
      <c r="I67" s="746"/>
      <c r="J67" s="746"/>
    </row>
    <row r="68" spans="1:10" ht="25.5" customHeight="1">
      <c r="A68" s="673"/>
      <c r="B68" s="742"/>
      <c r="C68" s="742"/>
      <c r="D68" s="295"/>
      <c r="E68" s="742"/>
      <c r="F68" s="748"/>
      <c r="G68" s="744"/>
      <c r="H68" s="745"/>
      <c r="I68" s="746"/>
      <c r="J68" s="746"/>
    </row>
    <row r="69" spans="1:10" ht="25.5" customHeight="1">
      <c r="A69" s="673"/>
      <c r="B69" s="742"/>
      <c r="C69" s="742"/>
      <c r="D69" s="295"/>
      <c r="E69" s="742"/>
      <c r="F69" s="748"/>
      <c r="G69" s="744"/>
      <c r="H69" s="745"/>
      <c r="I69" s="746"/>
      <c r="J69" s="746"/>
    </row>
    <row r="70" spans="1:10" ht="25.5" customHeight="1">
      <c r="A70" s="673"/>
      <c r="B70" s="742"/>
      <c r="C70" s="742"/>
      <c r="D70" s="295"/>
      <c r="E70" s="742"/>
      <c r="F70" s="748"/>
      <c r="G70" s="744"/>
      <c r="H70" s="745"/>
      <c r="I70" s="746"/>
      <c r="J70" s="746"/>
    </row>
    <row r="71" spans="1:10" ht="25.5" customHeight="1">
      <c r="A71" s="673"/>
      <c r="B71" s="742"/>
      <c r="C71" s="742"/>
      <c r="D71" s="295"/>
      <c r="E71" s="742"/>
      <c r="F71" s="748"/>
      <c r="G71" s="744"/>
      <c r="H71" s="745"/>
      <c r="I71" s="746"/>
      <c r="J71" s="746"/>
    </row>
    <row r="72" spans="1:10" ht="25.5" customHeight="1">
      <c r="A72" s="673"/>
      <c r="B72" s="742"/>
      <c r="C72" s="742"/>
      <c r="D72" s="295"/>
      <c r="E72" s="742"/>
      <c r="F72" s="748"/>
      <c r="G72" s="744"/>
      <c r="H72" s="745"/>
      <c r="I72" s="746"/>
      <c r="J72" s="746"/>
    </row>
    <row r="73" spans="1:10" ht="25.5" customHeight="1">
      <c r="A73" s="673"/>
      <c r="B73" s="742"/>
      <c r="C73" s="742"/>
      <c r="D73" s="295"/>
      <c r="E73" s="742"/>
      <c r="F73" s="748"/>
      <c r="G73" s="744"/>
      <c r="H73" s="745"/>
      <c r="I73" s="746"/>
      <c r="J73" s="746"/>
    </row>
    <row r="74" spans="1:10" ht="25.5" customHeight="1">
      <c r="A74" s="673"/>
      <c r="B74" s="742"/>
      <c r="C74" s="742"/>
      <c r="D74" s="295"/>
      <c r="E74" s="742"/>
      <c r="F74" s="755"/>
      <c r="G74" s="744"/>
      <c r="H74" s="745"/>
      <c r="I74" s="746"/>
      <c r="J74" s="746"/>
    </row>
    <row r="75" spans="1:10" ht="25.5" customHeight="1">
      <c r="A75" s="673"/>
      <c r="B75" s="742"/>
      <c r="C75" s="742"/>
      <c r="D75" s="295"/>
      <c r="E75" s="742"/>
      <c r="F75" s="755"/>
      <c r="G75" s="744"/>
      <c r="H75" s="745"/>
      <c r="I75" s="746"/>
      <c r="J75" s="746"/>
    </row>
    <row r="76" spans="1:10" ht="25.5" customHeight="1">
      <c r="A76" s="673"/>
      <c r="B76" s="742"/>
      <c r="C76" s="742"/>
      <c r="D76" s="295"/>
      <c r="E76" s="742"/>
      <c r="F76" s="755"/>
      <c r="G76" s="744"/>
      <c r="H76" s="745"/>
      <c r="I76" s="746"/>
      <c r="J76" s="746"/>
    </row>
    <row r="77" spans="1:10" ht="25.5" customHeight="1">
      <c r="A77" s="673"/>
      <c r="B77" s="742"/>
      <c r="C77" s="742"/>
      <c r="D77" s="295"/>
      <c r="E77" s="742"/>
      <c r="F77" s="755"/>
      <c r="G77" s="744"/>
      <c r="H77" s="745"/>
      <c r="I77" s="746"/>
      <c r="J77" s="746"/>
    </row>
    <row r="78" spans="1:10" ht="25.5" customHeight="1">
      <c r="A78" s="673"/>
      <c r="B78" s="742"/>
      <c r="C78" s="742"/>
      <c r="D78" s="295"/>
      <c r="E78" s="742"/>
      <c r="F78" s="755"/>
      <c r="G78" s="744"/>
      <c r="H78" s="745"/>
      <c r="I78" s="746"/>
      <c r="J78" s="746"/>
    </row>
    <row r="79" spans="1:10" ht="25.5" customHeight="1">
      <c r="A79" s="673"/>
      <c r="B79" s="742"/>
      <c r="C79" s="743"/>
      <c r="D79" s="749"/>
      <c r="E79" s="742"/>
      <c r="F79" s="756"/>
      <c r="G79" s="744"/>
      <c r="H79" s="745"/>
      <c r="I79" s="746"/>
      <c r="J79" s="746"/>
    </row>
    <row r="80" spans="1:10" ht="25.5" customHeight="1">
      <c r="A80" s="673"/>
      <c r="B80" s="757"/>
      <c r="C80" s="743"/>
      <c r="D80" s="295"/>
      <c r="E80" s="742"/>
      <c r="F80" s="755"/>
      <c r="G80" s="744"/>
      <c r="H80" s="745"/>
      <c r="I80" s="746"/>
      <c r="J80" s="746"/>
    </row>
    <row r="81" spans="1:10" ht="25.5" customHeight="1">
      <c r="A81" s="673"/>
      <c r="B81" s="758"/>
      <c r="C81" s="743"/>
      <c r="D81" s="295"/>
      <c r="E81" s="742"/>
      <c r="F81" s="755"/>
      <c r="G81" s="744"/>
      <c r="H81" s="745"/>
      <c r="I81" s="746"/>
      <c r="J81" s="746"/>
    </row>
    <row r="82" spans="1:10" ht="25.5" customHeight="1">
      <c r="A82" s="673"/>
      <c r="B82" s="757"/>
      <c r="C82" s="743"/>
      <c r="D82" s="295"/>
      <c r="E82" s="742"/>
      <c r="F82" s="755"/>
      <c r="G82" s="744"/>
      <c r="H82" s="745"/>
      <c r="I82" s="746"/>
      <c r="J82" s="746"/>
    </row>
    <row r="83" spans="1:10" ht="25.5" customHeight="1">
      <c r="A83" s="673"/>
      <c r="B83" s="757"/>
      <c r="C83" s="743"/>
      <c r="D83" s="295"/>
      <c r="E83" s="742"/>
      <c r="F83" s="755"/>
      <c r="G83" s="744"/>
      <c r="H83" s="745"/>
      <c r="I83" s="746"/>
      <c r="J83" s="746"/>
    </row>
    <row r="84" spans="1:10" ht="25.5" customHeight="1">
      <c r="A84" s="673"/>
      <c r="B84" s="742"/>
      <c r="C84" s="742"/>
      <c r="D84" s="749"/>
      <c r="E84" s="742"/>
      <c r="F84" s="755"/>
      <c r="G84" s="744"/>
      <c r="H84" s="745"/>
      <c r="I84" s="746"/>
      <c r="J84" s="746"/>
    </row>
    <row r="85" spans="1:10" ht="25.5" customHeight="1">
      <c r="A85" s="673"/>
      <c r="B85" s="742"/>
      <c r="C85" s="743"/>
      <c r="D85" s="749"/>
      <c r="E85" s="742"/>
      <c r="F85" s="755"/>
      <c r="G85" s="744"/>
      <c r="H85" s="745"/>
      <c r="I85" s="746"/>
      <c r="J85" s="746"/>
    </row>
    <row r="86" spans="1:10" ht="25.5" customHeight="1">
      <c r="A86" s="673"/>
      <c r="B86" s="742"/>
      <c r="C86" s="743"/>
      <c r="D86" s="749"/>
      <c r="E86" s="742"/>
      <c r="F86" s="755"/>
      <c r="G86" s="744"/>
      <c r="H86" s="745"/>
      <c r="I86" s="746"/>
      <c r="J86" s="746"/>
    </row>
    <row r="87" spans="1:10" ht="25.5" customHeight="1">
      <c r="A87" s="673"/>
      <c r="B87" s="725"/>
      <c r="C87" s="725"/>
      <c r="D87" s="673"/>
      <c r="E87" s="751"/>
      <c r="F87" s="687"/>
      <c r="G87" s="744"/>
      <c r="H87" s="745"/>
      <c r="I87" s="746"/>
      <c r="J87" s="746"/>
    </row>
    <row r="88" spans="1:10" ht="25.5" customHeight="1">
      <c r="A88" s="673"/>
      <c r="B88" s="725"/>
      <c r="C88" s="725"/>
      <c r="D88" s="673"/>
      <c r="E88" s="751"/>
      <c r="F88" s="320"/>
      <c r="G88" s="744"/>
      <c r="H88" s="745"/>
      <c r="I88" s="746"/>
      <c r="J88" s="746"/>
    </row>
    <row r="89" spans="1:10" ht="25.5" customHeight="1">
      <c r="A89" s="673"/>
      <c r="B89" s="725"/>
      <c r="C89" s="725"/>
      <c r="D89" s="673"/>
      <c r="E89" s="751"/>
      <c r="F89" s="320"/>
      <c r="G89" s="744"/>
      <c r="H89" s="745"/>
      <c r="I89" s="746"/>
      <c r="J89" s="746"/>
    </row>
    <row r="90" spans="1:10" ht="25.5" customHeight="1">
      <c r="A90" s="673"/>
      <c r="B90" s="725"/>
      <c r="C90" s="725"/>
      <c r="D90" s="673"/>
      <c r="E90" s="751"/>
      <c r="F90" s="320"/>
      <c r="G90" s="744"/>
      <c r="H90" s="745"/>
      <c r="I90" s="746"/>
      <c r="J90" s="746"/>
    </row>
    <row r="91" spans="1:10" ht="25.5" customHeight="1">
      <c r="A91" s="673"/>
      <c r="B91" s="725"/>
      <c r="C91" s="725"/>
      <c r="D91" s="673"/>
      <c r="E91" s="751"/>
      <c r="F91" s="320"/>
      <c r="G91" s="744"/>
      <c r="H91" s="745"/>
      <c r="I91" s="746"/>
      <c r="J91" s="746"/>
    </row>
    <row r="92" spans="1:10" ht="25.5" customHeight="1">
      <c r="A92" s="673"/>
      <c r="B92" s="725"/>
      <c r="C92" s="725"/>
      <c r="D92" s="673"/>
      <c r="E92" s="751"/>
      <c r="F92" s="320"/>
      <c r="G92" s="744"/>
      <c r="H92" s="745"/>
      <c r="I92" s="746"/>
      <c r="J92" s="746"/>
    </row>
    <row r="93" spans="1:10" ht="25.5" customHeight="1">
      <c r="A93" s="673"/>
      <c r="B93" s="725"/>
      <c r="C93" s="725"/>
      <c r="D93" s="673"/>
      <c r="E93" s="751"/>
      <c r="F93" s="320"/>
      <c r="G93" s="744"/>
      <c r="H93" s="745"/>
      <c r="I93" s="746"/>
      <c r="J93" s="746"/>
    </row>
    <row r="94" spans="1:10" ht="25.5" customHeight="1">
      <c r="A94" s="673"/>
      <c r="B94" s="725"/>
      <c r="C94" s="725"/>
      <c r="D94" s="673"/>
      <c r="E94" s="751"/>
      <c r="F94" s="320"/>
      <c r="G94" s="744"/>
      <c r="H94" s="745"/>
      <c r="I94" s="746"/>
      <c r="J94" s="746"/>
    </row>
    <row r="95" spans="1:10" ht="25.5" customHeight="1">
      <c r="A95" s="673"/>
      <c r="B95" s="725"/>
      <c r="C95" s="725"/>
      <c r="D95" s="673"/>
      <c r="E95" s="751"/>
      <c r="F95" s="320"/>
      <c r="G95" s="744"/>
      <c r="H95" s="745"/>
      <c r="I95" s="746"/>
      <c r="J95" s="746"/>
    </row>
    <row r="96" spans="1:10" ht="25.5" customHeight="1">
      <c r="A96" s="673"/>
      <c r="B96" s="725"/>
      <c r="C96" s="725"/>
      <c r="D96" s="673"/>
      <c r="E96" s="751"/>
      <c r="F96" s="320"/>
      <c r="G96" s="744"/>
      <c r="H96" s="745"/>
      <c r="I96" s="746"/>
      <c r="J96" s="746"/>
    </row>
    <row r="97" spans="1:10" ht="25.5" customHeight="1">
      <c r="A97" s="673"/>
      <c r="B97" s="725"/>
      <c r="C97" s="725"/>
      <c r="D97" s="673"/>
      <c r="E97" s="751"/>
      <c r="F97" s="320"/>
      <c r="G97" s="744"/>
      <c r="H97" s="745"/>
      <c r="I97" s="746"/>
      <c r="J97" s="746"/>
    </row>
    <row r="98" spans="1:10" ht="25.5" customHeight="1">
      <c r="A98" s="673"/>
      <c r="B98" s="725"/>
      <c r="C98" s="725"/>
      <c r="D98" s="673"/>
      <c r="E98" s="751"/>
      <c r="F98" s="320"/>
      <c r="G98" s="744"/>
      <c r="H98" s="745"/>
      <c r="I98" s="746"/>
      <c r="J98" s="746"/>
    </row>
    <row r="99" spans="1:10" ht="25.5" customHeight="1">
      <c r="A99" s="673"/>
      <c r="B99" s="725"/>
      <c r="C99" s="725"/>
      <c r="D99" s="673"/>
      <c r="E99" s="751"/>
      <c r="F99" s="320"/>
      <c r="G99" s="744"/>
      <c r="H99" s="745"/>
      <c r="I99" s="746"/>
      <c r="J99" s="746"/>
    </row>
    <row r="100" spans="1:10" ht="25.5" customHeight="1">
      <c r="A100" s="673"/>
      <c r="B100" s="725"/>
      <c r="C100" s="725"/>
      <c r="D100" s="673"/>
      <c r="E100" s="751"/>
      <c r="F100" s="320"/>
      <c r="G100" s="744"/>
      <c r="H100" s="745"/>
      <c r="I100" s="746"/>
      <c r="J100" s="746"/>
    </row>
    <row r="101" spans="1:10" ht="25.5" customHeight="1">
      <c r="A101" s="673"/>
      <c r="B101" s="725"/>
      <c r="C101" s="725"/>
      <c r="D101" s="673"/>
      <c r="E101" s="751"/>
      <c r="F101" s="320"/>
      <c r="G101" s="744"/>
      <c r="H101" s="745"/>
      <c r="I101" s="746"/>
      <c r="J101" s="746"/>
    </row>
    <row r="102" spans="1:10" ht="25.5" customHeight="1">
      <c r="A102" s="673"/>
      <c r="B102" s="725"/>
      <c r="C102" s="725"/>
      <c r="D102" s="673"/>
      <c r="E102" s="751"/>
      <c r="F102" s="320"/>
      <c r="G102" s="744"/>
      <c r="H102" s="745"/>
      <c r="I102" s="746"/>
      <c r="J102" s="746"/>
    </row>
    <row r="103" spans="1:10" ht="25.5" customHeight="1">
      <c r="A103" s="673"/>
      <c r="B103" s="725"/>
      <c r="C103" s="725"/>
      <c r="D103" s="673"/>
      <c r="E103" s="751"/>
      <c r="F103" s="320"/>
      <c r="G103" s="744"/>
      <c r="H103" s="745"/>
      <c r="I103" s="746"/>
      <c r="J103" s="746"/>
    </row>
    <row r="104" spans="1:10" ht="25.5" customHeight="1">
      <c r="A104" s="299"/>
      <c r="B104" s="667"/>
      <c r="C104" s="667"/>
      <c r="D104" s="299"/>
      <c r="E104" s="759"/>
      <c r="F104" s="305"/>
      <c r="G104" s="744"/>
      <c r="H104" s="745"/>
      <c r="I104" s="746"/>
      <c r="J104" s="746"/>
    </row>
    <row r="105" spans="1:10" ht="25.5" customHeight="1">
      <c r="A105" s="299"/>
      <c r="B105" s="667"/>
      <c r="C105" s="667"/>
      <c r="D105" s="299"/>
      <c r="E105" s="759"/>
      <c r="F105" s="305"/>
      <c r="G105" s="744"/>
      <c r="H105" s="745"/>
      <c r="I105" s="746"/>
      <c r="J105" s="746"/>
    </row>
    <row r="106" spans="1:10" ht="25.5" customHeight="1">
      <c r="A106" s="299"/>
      <c r="B106" s="667"/>
      <c r="C106" s="667"/>
      <c r="D106" s="299"/>
      <c r="E106" s="759"/>
      <c r="F106" s="305"/>
      <c r="G106" s="744"/>
      <c r="H106" s="745"/>
      <c r="I106" s="746"/>
      <c r="J106" s="746"/>
    </row>
    <row r="107" spans="1:10" ht="25.5" customHeight="1">
      <c r="A107" s="299"/>
      <c r="B107" s="667"/>
      <c r="C107" s="667"/>
      <c r="D107" s="299"/>
      <c r="E107" s="759"/>
      <c r="F107" s="305"/>
      <c r="G107" s="744"/>
      <c r="H107" s="745"/>
      <c r="I107" s="746"/>
      <c r="J107" s="746"/>
    </row>
    <row r="108" spans="1:10" ht="25.5" customHeight="1">
      <c r="A108" s="299"/>
      <c r="B108" s="667"/>
      <c r="C108" s="667"/>
      <c r="D108" s="299"/>
      <c r="E108" s="759"/>
      <c r="F108" s="305"/>
      <c r="G108" s="744"/>
      <c r="H108" s="745"/>
      <c r="I108" s="746"/>
      <c r="J108" s="746"/>
    </row>
    <row r="109" spans="1:10" ht="25.5" customHeight="1">
      <c r="A109" s="299"/>
      <c r="B109" s="667"/>
      <c r="C109" s="667"/>
      <c r="D109" s="299"/>
      <c r="E109" s="759"/>
      <c r="F109" s="305"/>
      <c r="G109" s="744"/>
      <c r="H109" s="745"/>
      <c r="I109" s="746"/>
      <c r="J109" s="746"/>
    </row>
    <row r="110" spans="1:10" ht="25.5" customHeight="1">
      <c r="A110" s="299"/>
      <c r="B110" s="667"/>
      <c r="C110" s="667"/>
      <c r="D110" s="299"/>
      <c r="E110" s="759"/>
      <c r="F110" s="305"/>
      <c r="G110" s="744"/>
      <c r="H110" s="745"/>
      <c r="I110" s="746"/>
      <c r="J110" s="746"/>
    </row>
    <row r="111" spans="1:10" ht="25.5" customHeight="1">
      <c r="A111" s="299"/>
      <c r="B111" s="667"/>
      <c r="C111" s="667"/>
      <c r="D111" s="299"/>
      <c r="E111" s="759"/>
      <c r="F111" s="305"/>
      <c r="G111" s="744"/>
      <c r="H111" s="745"/>
      <c r="I111" s="746"/>
      <c r="J111" s="746"/>
    </row>
    <row r="112" spans="1:10" ht="25.5" customHeight="1">
      <c r="A112" s="299"/>
      <c r="B112" s="667"/>
      <c r="C112" s="667"/>
      <c r="D112" s="299"/>
      <c r="E112" s="759"/>
      <c r="F112" s="305"/>
      <c r="G112" s="744"/>
      <c r="H112" s="745"/>
      <c r="I112" s="746"/>
      <c r="J112" s="746"/>
    </row>
    <row r="113" spans="1:10" ht="25.5" customHeight="1">
      <c r="A113" s="299"/>
      <c r="B113" s="667"/>
      <c r="C113" s="667"/>
      <c r="D113" s="299"/>
      <c r="E113" s="759"/>
      <c r="F113" s="305"/>
      <c r="G113" s="744"/>
      <c r="H113" s="745"/>
      <c r="I113" s="746"/>
      <c r="J113" s="746"/>
    </row>
    <row r="114" spans="1:10" ht="25.5" customHeight="1">
      <c r="A114" s="299"/>
      <c r="B114" s="667"/>
      <c r="C114" s="667"/>
      <c r="D114" s="299"/>
      <c r="E114" s="759"/>
      <c r="F114" s="305"/>
      <c r="G114" s="744"/>
      <c r="H114" s="745"/>
      <c r="I114" s="746"/>
      <c r="J114" s="746"/>
    </row>
    <row r="115" spans="1:10" ht="25.5" customHeight="1">
      <c r="A115" s="299"/>
      <c r="B115" s="667"/>
      <c r="C115" s="667"/>
      <c r="D115" s="299"/>
      <c r="E115" s="759"/>
      <c r="F115" s="305"/>
      <c r="G115" s="744"/>
      <c r="H115" s="745"/>
      <c r="I115" s="746"/>
      <c r="J115" s="746"/>
    </row>
    <row r="116" spans="1:10" ht="25.5" customHeight="1">
      <c r="A116" s="299"/>
      <c r="B116" s="667"/>
      <c r="C116" s="667"/>
      <c r="D116" s="299"/>
      <c r="E116" s="759"/>
      <c r="F116" s="305"/>
      <c r="G116" s="744"/>
      <c r="H116" s="745"/>
      <c r="I116" s="746"/>
      <c r="J116" s="746"/>
    </row>
    <row r="117" spans="1:10" ht="25.5" customHeight="1">
      <c r="A117" s="299"/>
      <c r="B117" s="667"/>
      <c r="C117" s="667"/>
      <c r="D117" s="299"/>
      <c r="E117" s="759"/>
      <c r="F117" s="305"/>
      <c r="G117" s="744"/>
      <c r="H117" s="745"/>
      <c r="I117" s="746"/>
      <c r="J117" s="746"/>
    </row>
    <row r="118" spans="1:10" ht="25.5" customHeight="1">
      <c r="A118" s="299"/>
      <c r="B118" s="667"/>
      <c r="C118" s="667"/>
      <c r="D118" s="299"/>
      <c r="E118" s="759"/>
      <c r="F118" s="305"/>
      <c r="G118" s="744"/>
      <c r="H118" s="745"/>
      <c r="I118" s="746"/>
      <c r="J118" s="746"/>
    </row>
    <row r="119" spans="1:10" ht="25.5" customHeight="1">
      <c r="A119" s="299"/>
      <c r="B119" s="667"/>
      <c r="C119" s="667"/>
      <c r="D119" s="299"/>
      <c r="E119" s="759"/>
      <c r="F119" s="305"/>
      <c r="G119" s="744"/>
      <c r="H119" s="745"/>
      <c r="I119" s="746"/>
      <c r="J119" s="746"/>
    </row>
    <row r="120" spans="1:10" ht="25.5" customHeight="1">
      <c r="A120" s="299"/>
      <c r="B120" s="667"/>
      <c r="C120" s="667"/>
      <c r="D120" s="299"/>
      <c r="E120" s="759"/>
      <c r="F120" s="305"/>
      <c r="G120" s="744"/>
      <c r="H120" s="745"/>
      <c r="I120" s="746"/>
      <c r="J120" s="746"/>
    </row>
    <row r="121" spans="1:10" ht="25.5" customHeight="1">
      <c r="A121" s="299"/>
      <c r="B121" s="667"/>
      <c r="C121" s="667"/>
      <c r="D121" s="299"/>
      <c r="E121" s="759"/>
      <c r="F121" s="305"/>
      <c r="G121" s="744"/>
      <c r="H121" s="745"/>
      <c r="I121" s="746"/>
      <c r="J121" s="746"/>
    </row>
    <row r="122" spans="1:10" ht="25.5" customHeight="1">
      <c r="A122" s="299"/>
      <c r="B122" s="667"/>
      <c r="C122" s="667"/>
      <c r="D122" s="299"/>
      <c r="E122" s="759"/>
      <c r="F122" s="305"/>
      <c r="G122" s="744"/>
      <c r="H122" s="745"/>
      <c r="I122" s="746"/>
      <c r="J122" s="746"/>
    </row>
    <row r="123" spans="1:10" ht="25.5" customHeight="1">
      <c r="A123" s="299"/>
      <c r="B123" s="667"/>
      <c r="C123" s="667"/>
      <c r="D123" s="299"/>
      <c r="E123" s="759"/>
      <c r="F123" s="305"/>
      <c r="G123" s="744"/>
      <c r="H123" s="745"/>
      <c r="I123" s="746"/>
      <c r="J123" s="746"/>
    </row>
    <row r="124" spans="1:10" ht="25.5" customHeight="1">
      <c r="A124" s="299"/>
      <c r="B124" s="667"/>
      <c r="C124" s="667"/>
      <c r="D124" s="299"/>
      <c r="E124" s="759"/>
      <c r="F124" s="305"/>
      <c r="G124" s="744"/>
      <c r="H124" s="745"/>
      <c r="I124" s="746"/>
      <c r="J124" s="746"/>
    </row>
    <row r="125" spans="1:10" ht="25.5" customHeight="1">
      <c r="A125" s="299"/>
      <c r="B125" s="667"/>
      <c r="C125" s="667"/>
      <c r="D125" s="299"/>
      <c r="E125" s="759"/>
      <c r="F125" s="305"/>
      <c r="G125" s="744"/>
      <c r="H125" s="745"/>
      <c r="I125" s="746"/>
      <c r="J125" s="746"/>
    </row>
    <row r="126" spans="1:10" ht="25.5" customHeight="1">
      <c r="A126" s="299"/>
      <c r="B126" s="667"/>
      <c r="C126" s="667"/>
      <c r="D126" s="299"/>
      <c r="E126" s="759"/>
      <c r="F126" s="305"/>
      <c r="G126" s="744"/>
      <c r="H126" s="745"/>
      <c r="I126" s="746"/>
      <c r="J126" s="746"/>
    </row>
    <row r="127" spans="1:10" ht="25.5" customHeight="1">
      <c r="A127" s="299"/>
      <c r="B127" s="667"/>
      <c r="C127" s="667"/>
      <c r="D127" s="299"/>
      <c r="E127" s="759"/>
      <c r="F127" s="305"/>
      <c r="G127" s="744"/>
      <c r="H127" s="745"/>
      <c r="I127" s="746"/>
      <c r="J127" s="746"/>
    </row>
    <row r="128" spans="1:10" ht="25.5" customHeight="1">
      <c r="A128" s="299"/>
      <c r="B128" s="667"/>
      <c r="C128" s="667"/>
      <c r="D128" s="299"/>
      <c r="E128" s="759"/>
      <c r="F128" s="305"/>
      <c r="G128" s="744"/>
      <c r="H128" s="745"/>
      <c r="I128" s="746"/>
      <c r="J128" s="746"/>
    </row>
    <row r="129" spans="1:10" ht="25.5" customHeight="1">
      <c r="A129" s="299"/>
      <c r="B129" s="667"/>
      <c r="C129" s="667"/>
      <c r="D129" s="299"/>
      <c r="E129" s="759"/>
      <c r="F129" s="305"/>
      <c r="G129" s="744"/>
      <c r="H129" s="745"/>
      <c r="I129" s="746"/>
      <c r="J129" s="746"/>
    </row>
    <row r="130" spans="1:10" ht="25.5" customHeight="1">
      <c r="A130" s="299"/>
      <c r="B130" s="667"/>
      <c r="C130" s="667"/>
      <c r="D130" s="299"/>
      <c r="E130" s="759"/>
      <c r="F130" s="305"/>
      <c r="G130" s="744"/>
      <c r="H130" s="745"/>
      <c r="I130" s="746"/>
      <c r="J130" s="746"/>
    </row>
    <row r="131" spans="1:10" ht="25.5" customHeight="1">
      <c r="A131" s="299"/>
      <c r="B131" s="667"/>
      <c r="C131" s="667"/>
      <c r="D131" s="299"/>
      <c r="E131" s="759"/>
      <c r="F131" s="305"/>
      <c r="G131" s="744"/>
      <c r="H131" s="745"/>
      <c r="I131" s="746"/>
      <c r="J131" s="746"/>
    </row>
    <row r="132" spans="1:10" ht="25.5" customHeight="1">
      <c r="A132" s="299"/>
      <c r="B132" s="667"/>
      <c r="C132" s="667"/>
      <c r="D132" s="299"/>
      <c r="E132" s="759"/>
      <c r="F132" s="305"/>
      <c r="G132" s="744"/>
      <c r="H132" s="745"/>
      <c r="I132" s="746"/>
      <c r="J132" s="746"/>
    </row>
    <row r="133" spans="1:10" ht="25.5" customHeight="1">
      <c r="A133" s="299"/>
      <c r="B133" s="667"/>
      <c r="C133" s="667"/>
      <c r="D133" s="299"/>
      <c r="E133" s="759"/>
      <c r="F133" s="305"/>
      <c r="G133" s="744"/>
      <c r="H133" s="745"/>
      <c r="I133" s="746"/>
      <c r="J133" s="746"/>
    </row>
    <row r="134" spans="1:10" ht="25.5" customHeight="1">
      <c r="A134" s="299"/>
      <c r="B134" s="667"/>
      <c r="C134" s="667"/>
      <c r="D134" s="299"/>
      <c r="E134" s="759"/>
      <c r="F134" s="305"/>
      <c r="G134" s="744"/>
      <c r="H134" s="745"/>
      <c r="I134" s="746"/>
      <c r="J134" s="746"/>
    </row>
    <row r="135" spans="1:10" ht="25.5" customHeight="1">
      <c r="A135" s="299"/>
      <c r="B135" s="667"/>
      <c r="C135" s="667"/>
      <c r="D135" s="299"/>
      <c r="E135" s="759"/>
      <c r="F135" s="305"/>
      <c r="G135" s="744"/>
      <c r="H135" s="745"/>
      <c r="I135" s="746"/>
      <c r="J135" s="746"/>
    </row>
    <row r="136" spans="1:10" ht="25.5" customHeight="1">
      <c r="A136" s="299"/>
      <c r="B136" s="667"/>
      <c r="C136" s="667"/>
      <c r="D136" s="299"/>
      <c r="E136" s="759"/>
      <c r="F136" s="305"/>
      <c r="G136" s="744"/>
      <c r="H136" s="745"/>
      <c r="I136" s="746"/>
      <c r="J136" s="746"/>
    </row>
    <row r="137" spans="1:10" ht="25.5" customHeight="1">
      <c r="A137" s="299"/>
      <c r="B137" s="667"/>
      <c r="C137" s="667"/>
      <c r="D137" s="299"/>
      <c r="E137" s="759"/>
      <c r="F137" s="305"/>
      <c r="G137" s="744"/>
      <c r="H137" s="745"/>
      <c r="I137" s="746"/>
      <c r="J137" s="746"/>
    </row>
    <row r="138" spans="1:10" ht="25.5" customHeight="1">
      <c r="A138" s="299"/>
      <c r="B138" s="667"/>
      <c r="C138" s="667"/>
      <c r="D138" s="299"/>
      <c r="E138" s="759"/>
      <c r="F138" s="305"/>
      <c r="G138" s="744"/>
      <c r="H138" s="745"/>
      <c r="I138" s="746"/>
      <c r="J138" s="746"/>
    </row>
    <row r="139" spans="1:10" ht="25.5" customHeight="1">
      <c r="A139" s="299"/>
      <c r="B139" s="667"/>
      <c r="C139" s="667"/>
      <c r="D139" s="299"/>
      <c r="E139" s="759"/>
      <c r="F139" s="305"/>
      <c r="G139" s="744"/>
      <c r="H139" s="745"/>
      <c r="I139" s="746"/>
      <c r="J139" s="746"/>
    </row>
    <row r="140" spans="1:10" ht="25.5" customHeight="1">
      <c r="A140" s="299"/>
      <c r="B140" s="667"/>
      <c r="C140" s="667"/>
      <c r="D140" s="299"/>
      <c r="E140" s="759"/>
      <c r="F140" s="305"/>
      <c r="G140" s="744"/>
      <c r="H140" s="745"/>
      <c r="I140" s="746"/>
      <c r="J140" s="746"/>
    </row>
    <row r="141" spans="1:10" ht="25.5" customHeight="1">
      <c r="A141" s="299"/>
      <c r="B141" s="667"/>
      <c r="C141" s="667"/>
      <c r="D141" s="299"/>
      <c r="E141" s="759"/>
      <c r="F141" s="305"/>
      <c r="G141" s="744"/>
      <c r="H141" s="745"/>
      <c r="I141" s="746"/>
      <c r="J141" s="746"/>
    </row>
    <row r="142" spans="1:10" ht="25.5" customHeight="1">
      <c r="A142" s="299"/>
      <c r="B142" s="667"/>
      <c r="C142" s="667"/>
      <c r="D142" s="299"/>
      <c r="E142" s="759"/>
      <c r="F142" s="305"/>
      <c r="G142" s="744"/>
      <c r="H142" s="745"/>
      <c r="I142" s="746"/>
      <c r="J142" s="746"/>
    </row>
    <row r="143" spans="1:10" ht="25.5" customHeight="1">
      <c r="A143" s="299"/>
      <c r="B143" s="667"/>
      <c r="C143" s="667"/>
      <c r="D143" s="299"/>
      <c r="E143" s="759"/>
      <c r="F143" s="305"/>
      <c r="G143" s="744"/>
      <c r="H143" s="745"/>
      <c r="I143" s="746"/>
      <c r="J143" s="746"/>
    </row>
    <row r="144" spans="1:10" ht="25.5" customHeight="1">
      <c r="A144" s="299"/>
      <c r="B144" s="667"/>
      <c r="C144" s="667"/>
      <c r="D144" s="299"/>
      <c r="E144" s="759"/>
      <c r="F144" s="305"/>
      <c r="G144" s="744"/>
      <c r="H144" s="745"/>
      <c r="I144" s="746"/>
      <c r="J144" s="746"/>
    </row>
    <row r="145" spans="1:10" ht="25.5" customHeight="1">
      <c r="A145" s="299"/>
      <c r="B145" s="667"/>
      <c r="C145" s="667"/>
      <c r="D145" s="299"/>
      <c r="E145" s="759"/>
      <c r="F145" s="305"/>
      <c r="G145" s="744"/>
      <c r="H145" s="745"/>
      <c r="I145" s="746"/>
      <c r="J145" s="746"/>
    </row>
    <row r="146" spans="1:10" ht="25.5" customHeight="1">
      <c r="A146" s="299"/>
      <c r="B146" s="667"/>
      <c r="C146" s="667"/>
      <c r="D146" s="299"/>
      <c r="E146" s="759"/>
      <c r="F146" s="305"/>
      <c r="G146" s="744"/>
      <c r="H146" s="745"/>
      <c r="I146" s="746"/>
      <c r="J146" s="746"/>
    </row>
    <row r="147" spans="1:10" ht="25.5" customHeight="1">
      <c r="A147" s="299"/>
      <c r="B147" s="667"/>
      <c r="C147" s="667"/>
      <c r="D147" s="299"/>
      <c r="E147" s="759"/>
      <c r="F147" s="305"/>
      <c r="G147" s="744"/>
      <c r="H147" s="745"/>
      <c r="I147" s="746"/>
      <c r="J147" s="746"/>
    </row>
    <row r="148" spans="1:10" ht="25.5" customHeight="1">
      <c r="A148" s="299"/>
      <c r="B148" s="667"/>
      <c r="C148" s="667"/>
      <c r="D148" s="299"/>
      <c r="E148" s="759"/>
      <c r="F148" s="305"/>
      <c r="G148" s="744"/>
      <c r="H148" s="745"/>
      <c r="I148" s="746"/>
      <c r="J148" s="746"/>
    </row>
    <row r="149" spans="1:10" ht="25.5" customHeight="1">
      <c r="A149" s="299"/>
      <c r="B149" s="667"/>
      <c r="C149" s="667"/>
      <c r="D149" s="299"/>
      <c r="E149" s="759"/>
      <c r="F149" s="305"/>
      <c r="G149" s="744"/>
      <c r="H149" s="745"/>
      <c r="I149" s="746"/>
      <c r="J149" s="746"/>
    </row>
    <row r="150" spans="1:10" ht="25.5" customHeight="1">
      <c r="A150" s="299"/>
      <c r="B150" s="667"/>
      <c r="C150" s="667"/>
      <c r="D150" s="299"/>
      <c r="E150" s="759"/>
      <c r="F150" s="305"/>
      <c r="G150" s="744"/>
      <c r="H150" s="745"/>
      <c r="I150" s="746"/>
      <c r="J150" s="746"/>
    </row>
    <row r="151" spans="1:10" ht="25.5" customHeight="1">
      <c r="A151" s="299"/>
      <c r="B151" s="667"/>
      <c r="C151" s="667"/>
      <c r="D151" s="299"/>
      <c r="E151" s="759"/>
      <c r="F151" s="305"/>
      <c r="G151" s="744"/>
      <c r="H151" s="745"/>
      <c r="I151" s="746"/>
      <c r="J151" s="746"/>
    </row>
    <row r="152" spans="1:10" ht="25.5" customHeight="1">
      <c r="A152" s="299"/>
      <c r="B152" s="667"/>
      <c r="C152" s="667"/>
      <c r="D152" s="299"/>
      <c r="E152" s="759"/>
      <c r="F152" s="305"/>
      <c r="G152" s="744"/>
      <c r="H152" s="745"/>
      <c r="I152" s="746"/>
      <c r="J152" s="746"/>
    </row>
    <row r="153" spans="1:10" ht="25.5" customHeight="1">
      <c r="A153" s="299"/>
      <c r="B153" s="667"/>
      <c r="C153" s="667"/>
      <c r="D153" s="299"/>
      <c r="E153" s="759"/>
      <c r="F153" s="305"/>
      <c r="G153" s="744"/>
      <c r="H153" s="745"/>
      <c r="I153" s="746"/>
      <c r="J153" s="746"/>
    </row>
    <row r="154" spans="1:10" ht="25.5" customHeight="1">
      <c r="A154" s="299"/>
      <c r="B154" s="667"/>
      <c r="C154" s="667"/>
      <c r="D154" s="299"/>
      <c r="E154" s="759"/>
      <c r="F154" s="305"/>
      <c r="G154" s="744"/>
      <c r="H154" s="745"/>
      <c r="I154" s="746"/>
      <c r="J154" s="746"/>
    </row>
    <row r="155" spans="1:10" ht="25.5" customHeight="1">
      <c r="A155" s="299"/>
      <c r="B155" s="667"/>
      <c r="C155" s="667"/>
      <c r="D155" s="299"/>
      <c r="E155" s="759"/>
      <c r="F155" s="305"/>
      <c r="G155" s="744"/>
      <c r="H155" s="745"/>
      <c r="I155" s="746"/>
      <c r="J155" s="746"/>
    </row>
    <row r="156" spans="1:10" ht="25.5" customHeight="1">
      <c r="A156" s="299"/>
      <c r="B156" s="667"/>
      <c r="C156" s="667"/>
      <c r="D156" s="299"/>
      <c r="E156" s="759"/>
      <c r="F156" s="305"/>
      <c r="G156" s="744"/>
      <c r="H156" s="745"/>
      <c r="I156" s="746"/>
      <c r="J156" s="746"/>
    </row>
    <row r="157" spans="1:10" ht="25.5" customHeight="1">
      <c r="A157" s="299"/>
      <c r="B157" s="667"/>
      <c r="C157" s="667"/>
      <c r="D157" s="299"/>
      <c r="E157" s="759"/>
      <c r="F157" s="305"/>
      <c r="G157" s="744"/>
      <c r="H157" s="745"/>
      <c r="I157" s="746"/>
      <c r="J157" s="746"/>
    </row>
    <row r="158" spans="1:10" ht="25.5" customHeight="1">
      <c r="A158" s="299"/>
      <c r="B158" s="667"/>
      <c r="C158" s="667"/>
      <c r="D158" s="299"/>
      <c r="E158" s="759"/>
      <c r="F158" s="305"/>
      <c r="G158" s="744"/>
      <c r="H158" s="745"/>
      <c r="I158" s="746"/>
      <c r="J158" s="746"/>
    </row>
    <row r="159" spans="1:10" ht="25.5" customHeight="1">
      <c r="A159" s="299"/>
      <c r="B159" s="667"/>
      <c r="C159" s="667"/>
      <c r="D159" s="299"/>
      <c r="E159" s="759"/>
      <c r="F159" s="305"/>
      <c r="G159" s="744"/>
      <c r="H159" s="745"/>
      <c r="I159" s="746"/>
      <c r="J159" s="746"/>
    </row>
    <row r="160" spans="1:10" ht="25.5" customHeight="1">
      <c r="A160" s="299"/>
      <c r="B160" s="667"/>
      <c r="C160" s="667"/>
      <c r="D160" s="299"/>
      <c r="E160" s="759"/>
      <c r="F160" s="305"/>
      <c r="G160" s="744"/>
      <c r="H160" s="745"/>
      <c r="I160" s="746"/>
      <c r="J160" s="746"/>
    </row>
    <row r="161" spans="1:10" ht="25.5" customHeight="1">
      <c r="A161" s="299"/>
      <c r="B161" s="667"/>
      <c r="C161" s="667"/>
      <c r="D161" s="299"/>
      <c r="E161" s="759"/>
      <c r="F161" s="305"/>
      <c r="G161" s="744"/>
      <c r="H161" s="745"/>
      <c r="I161" s="746"/>
      <c r="J161" s="746"/>
    </row>
    <row r="162" spans="1:10" ht="25.5" customHeight="1">
      <c r="A162" s="299"/>
      <c r="B162" s="667"/>
      <c r="C162" s="667"/>
      <c r="D162" s="299"/>
      <c r="E162" s="759"/>
      <c r="F162" s="305"/>
      <c r="G162" s="744"/>
      <c r="H162" s="745"/>
      <c r="I162" s="746"/>
      <c r="J162" s="746"/>
    </row>
    <row r="163" spans="1:10" ht="25.5" customHeight="1">
      <c r="A163" s="299"/>
      <c r="B163" s="667"/>
      <c r="C163" s="667"/>
      <c r="D163" s="299"/>
      <c r="E163" s="759"/>
      <c r="F163" s="305"/>
      <c r="G163" s="744"/>
      <c r="H163" s="745"/>
      <c r="I163" s="746"/>
      <c r="J163" s="746"/>
    </row>
    <row r="164" spans="1:10" ht="25.5" customHeight="1">
      <c r="A164" s="299"/>
      <c r="B164" s="667"/>
      <c r="C164" s="667"/>
      <c r="D164" s="299"/>
      <c r="E164" s="759"/>
      <c r="F164" s="305"/>
      <c r="G164" s="744"/>
      <c r="H164" s="745"/>
      <c r="I164" s="746"/>
      <c r="J164" s="746"/>
    </row>
    <row r="165" spans="1:10" ht="25.5" customHeight="1">
      <c r="A165" s="299"/>
      <c r="B165" s="667"/>
      <c r="C165" s="667"/>
      <c r="D165" s="299"/>
      <c r="E165" s="759"/>
      <c r="F165" s="305"/>
      <c r="G165" s="744"/>
      <c r="H165" s="745"/>
      <c r="I165" s="746"/>
      <c r="J165" s="746"/>
    </row>
    <row r="166" spans="1:10" ht="25.5" customHeight="1">
      <c r="A166" s="299"/>
      <c r="B166" s="667"/>
      <c r="C166" s="667"/>
      <c r="D166" s="299"/>
      <c r="E166" s="759"/>
      <c r="F166" s="305"/>
      <c r="G166" s="744"/>
      <c r="H166" s="745"/>
      <c r="I166" s="746"/>
      <c r="J166" s="746"/>
    </row>
    <row r="167" spans="1:10" ht="25.5" customHeight="1">
      <c r="A167" s="299"/>
      <c r="B167" s="667"/>
      <c r="C167" s="667"/>
      <c r="D167" s="299"/>
      <c r="E167" s="759"/>
      <c r="F167" s="305"/>
      <c r="G167" s="744"/>
      <c r="H167" s="745"/>
      <c r="I167" s="746"/>
      <c r="J167" s="746"/>
    </row>
    <row r="168" spans="1:10" ht="25.5" customHeight="1">
      <c r="A168" s="299"/>
      <c r="B168" s="667"/>
      <c r="C168" s="667"/>
      <c r="D168" s="299"/>
      <c r="E168" s="759"/>
      <c r="F168" s="305"/>
      <c r="G168" s="744"/>
      <c r="H168" s="745"/>
      <c r="I168" s="746"/>
      <c r="J168" s="746"/>
    </row>
    <row r="169" spans="1:10" ht="25.5" customHeight="1">
      <c r="A169" s="299"/>
      <c r="B169" s="667"/>
      <c r="C169" s="667"/>
      <c r="D169" s="299"/>
      <c r="E169" s="759"/>
      <c r="F169" s="305"/>
      <c r="G169" s="744"/>
      <c r="H169" s="745"/>
      <c r="I169" s="746"/>
      <c r="J169" s="746"/>
    </row>
    <row r="170" spans="1:10" ht="25.5" customHeight="1">
      <c r="A170" s="299"/>
      <c r="B170" s="667"/>
      <c r="C170" s="667"/>
      <c r="D170" s="299"/>
      <c r="E170" s="759"/>
      <c r="F170" s="305"/>
      <c r="G170" s="744"/>
      <c r="H170" s="745"/>
      <c r="I170" s="746"/>
      <c r="J170" s="746"/>
    </row>
    <row r="171" spans="1:10" ht="25.5" customHeight="1">
      <c r="A171" s="299"/>
      <c r="B171" s="667"/>
      <c r="C171" s="667"/>
      <c r="D171" s="299"/>
      <c r="E171" s="759"/>
      <c r="F171" s="305"/>
      <c r="G171" s="744"/>
      <c r="H171" s="745"/>
      <c r="I171" s="746"/>
      <c r="J171" s="746"/>
    </row>
    <row r="172" spans="1:10" ht="25.5" customHeight="1">
      <c r="A172" s="299"/>
      <c r="B172" s="667"/>
      <c r="C172" s="667"/>
      <c r="D172" s="299"/>
      <c r="E172" s="759"/>
      <c r="F172" s="305"/>
      <c r="G172" s="744"/>
      <c r="H172" s="745"/>
      <c r="I172" s="746"/>
      <c r="J172" s="746"/>
    </row>
    <row r="173" spans="1:10" ht="25.5" customHeight="1">
      <c r="A173" s="299"/>
      <c r="B173" s="667"/>
      <c r="C173" s="667"/>
      <c r="D173" s="299"/>
      <c r="E173" s="759"/>
      <c r="F173" s="305"/>
      <c r="G173" s="744"/>
      <c r="H173" s="745"/>
      <c r="I173" s="746"/>
      <c r="J173" s="746"/>
    </row>
    <row r="174" spans="1:10" ht="25.5" customHeight="1">
      <c r="A174" s="299"/>
      <c r="B174" s="667"/>
      <c r="C174" s="667"/>
      <c r="D174" s="299"/>
      <c r="E174" s="759"/>
      <c r="F174" s="305"/>
      <c r="G174" s="744"/>
      <c r="H174" s="745"/>
      <c r="I174" s="746"/>
      <c r="J174" s="746"/>
    </row>
    <row r="175" spans="1:10" ht="25.5" customHeight="1">
      <c r="A175" s="299"/>
      <c r="B175" s="667"/>
      <c r="C175" s="667"/>
      <c r="D175" s="299"/>
      <c r="E175" s="759"/>
      <c r="F175" s="305"/>
      <c r="G175" s="744"/>
      <c r="H175" s="745"/>
      <c r="I175" s="746"/>
      <c r="J175" s="746"/>
    </row>
    <row r="176" spans="1:10" ht="25.5" customHeight="1">
      <c r="A176" s="299"/>
      <c r="B176" s="667"/>
      <c r="C176" s="667"/>
      <c r="D176" s="299"/>
      <c r="E176" s="759"/>
      <c r="F176" s="305"/>
      <c r="G176" s="744"/>
      <c r="H176" s="745"/>
      <c r="I176" s="746"/>
      <c r="J176" s="746"/>
    </row>
    <row r="177" spans="1:10" ht="25.5" customHeight="1">
      <c r="A177" s="299"/>
      <c r="B177" s="667"/>
      <c r="C177" s="667"/>
      <c r="D177" s="299"/>
      <c r="E177" s="759"/>
      <c r="F177" s="305"/>
      <c r="G177" s="744"/>
      <c r="H177" s="745"/>
      <c r="I177" s="746"/>
      <c r="J177" s="746"/>
    </row>
    <row r="178" spans="1:10" ht="25.5" customHeight="1">
      <c r="A178" s="299"/>
      <c r="B178" s="667"/>
      <c r="C178" s="667"/>
      <c r="D178" s="299"/>
      <c r="E178" s="759"/>
      <c r="F178" s="305"/>
      <c r="G178" s="744"/>
      <c r="H178" s="745"/>
      <c r="I178" s="746"/>
      <c r="J178" s="746"/>
    </row>
    <row r="179" spans="1:10" ht="25.5" customHeight="1">
      <c r="A179" s="299"/>
      <c r="B179" s="667"/>
      <c r="C179" s="667"/>
      <c r="D179" s="299"/>
      <c r="E179" s="759"/>
      <c r="F179" s="305"/>
      <c r="G179" s="744"/>
      <c r="H179" s="745"/>
      <c r="I179" s="746"/>
      <c r="J179" s="746"/>
    </row>
    <row r="180" spans="1:10" ht="25.5" customHeight="1">
      <c r="A180" s="299"/>
      <c r="B180" s="667"/>
      <c r="C180" s="667"/>
      <c r="D180" s="299"/>
      <c r="E180" s="759"/>
      <c r="F180" s="305"/>
      <c r="G180" s="744"/>
      <c r="H180" s="745"/>
      <c r="I180" s="746"/>
      <c r="J180" s="746"/>
    </row>
    <row r="181" spans="1:10" ht="25.5" customHeight="1">
      <c r="A181" s="299"/>
      <c r="B181" s="667"/>
      <c r="C181" s="667"/>
      <c r="D181" s="299"/>
      <c r="E181" s="759"/>
      <c r="F181" s="305"/>
      <c r="G181" s="744"/>
      <c r="H181" s="745"/>
      <c r="I181" s="746"/>
      <c r="J181" s="746"/>
    </row>
    <row r="182" spans="1:10" ht="25.5" customHeight="1">
      <c r="A182" s="299"/>
      <c r="B182" s="667"/>
      <c r="C182" s="667"/>
      <c r="D182" s="299"/>
      <c r="E182" s="759"/>
      <c r="F182" s="305"/>
      <c r="G182" s="744"/>
      <c r="H182" s="745"/>
      <c r="I182" s="746"/>
      <c r="J182" s="746"/>
    </row>
    <row r="183" spans="1:10" ht="25.5" customHeight="1">
      <c r="A183" s="299"/>
      <c r="B183" s="667"/>
      <c r="C183" s="667"/>
      <c r="D183" s="299"/>
      <c r="E183" s="759"/>
      <c r="F183" s="305"/>
      <c r="G183" s="744"/>
      <c r="H183" s="745"/>
      <c r="I183" s="746"/>
      <c r="J183" s="746"/>
    </row>
    <row r="184" spans="1:10" ht="25.5" customHeight="1">
      <c r="A184" s="299"/>
      <c r="B184" s="667"/>
      <c r="C184" s="667"/>
      <c r="D184" s="299"/>
      <c r="E184" s="759"/>
      <c r="F184" s="305"/>
      <c r="G184" s="744"/>
      <c r="H184" s="745"/>
      <c r="I184" s="746"/>
      <c r="J184" s="746"/>
    </row>
    <row r="185" spans="1:10" ht="25.5" customHeight="1">
      <c r="A185" s="299"/>
      <c r="B185" s="667"/>
      <c r="C185" s="667"/>
      <c r="D185" s="299"/>
      <c r="E185" s="759"/>
      <c r="F185" s="305"/>
      <c r="G185" s="744"/>
      <c r="H185" s="745"/>
      <c r="I185" s="746"/>
      <c r="J185" s="746"/>
    </row>
    <row r="186" spans="1:10" ht="25.5" customHeight="1">
      <c r="A186" s="299"/>
      <c r="B186" s="667"/>
      <c r="C186" s="667"/>
      <c r="D186" s="299"/>
      <c r="E186" s="759"/>
      <c r="F186" s="305"/>
      <c r="G186" s="744"/>
      <c r="H186" s="745"/>
      <c r="I186" s="746"/>
      <c r="J186" s="746"/>
    </row>
    <row r="187" spans="1:10" ht="25.5" customHeight="1">
      <c r="A187" s="299"/>
      <c r="B187" s="667"/>
      <c r="C187" s="667"/>
      <c r="D187" s="299"/>
      <c r="E187" s="759"/>
      <c r="F187" s="305"/>
      <c r="G187" s="744"/>
      <c r="H187" s="745"/>
      <c r="I187" s="746"/>
      <c r="J187" s="746"/>
    </row>
    <row r="188" spans="1:10" ht="25.5" customHeight="1">
      <c r="A188" s="299"/>
      <c r="B188" s="667"/>
      <c r="C188" s="667"/>
      <c r="D188" s="299"/>
      <c r="E188" s="759"/>
      <c r="F188" s="305"/>
      <c r="G188" s="744"/>
      <c r="H188" s="745"/>
      <c r="I188" s="746"/>
      <c r="J188" s="746"/>
    </row>
    <row r="189" spans="1:10" ht="25.5" customHeight="1">
      <c r="A189" s="299"/>
      <c r="B189" s="667"/>
      <c r="C189" s="667"/>
      <c r="D189" s="299"/>
      <c r="E189" s="759"/>
      <c r="F189" s="305"/>
      <c r="G189" s="744"/>
      <c r="H189" s="745"/>
      <c r="I189" s="746"/>
      <c r="J189" s="746"/>
    </row>
    <row r="190" spans="1:10" ht="25.5" customHeight="1">
      <c r="A190" s="299"/>
      <c r="B190" s="667"/>
      <c r="C190" s="667"/>
      <c r="D190" s="299"/>
      <c r="E190" s="759"/>
      <c r="F190" s="305"/>
      <c r="G190" s="744"/>
      <c r="H190" s="745"/>
      <c r="I190" s="746"/>
      <c r="J190" s="746"/>
    </row>
    <row r="191" spans="1:10" ht="25.5" customHeight="1">
      <c r="A191" s="299"/>
      <c r="B191" s="667"/>
      <c r="C191" s="667"/>
      <c r="D191" s="299"/>
      <c r="E191" s="759"/>
      <c r="F191" s="305"/>
      <c r="G191" s="744"/>
      <c r="H191" s="745"/>
      <c r="I191" s="746"/>
      <c r="J191" s="746"/>
    </row>
    <row r="192" spans="1:10" ht="25.5" customHeight="1">
      <c r="A192" s="299"/>
      <c r="B192" s="667"/>
      <c r="C192" s="667"/>
      <c r="D192" s="299"/>
      <c r="E192" s="759"/>
      <c r="F192" s="305"/>
      <c r="G192" s="744"/>
      <c r="H192" s="745"/>
      <c r="I192" s="746"/>
      <c r="J192" s="746"/>
    </row>
    <row r="193" spans="1:10" ht="25.5" customHeight="1">
      <c r="A193" s="299"/>
      <c r="B193" s="667"/>
      <c r="C193" s="667"/>
      <c r="D193" s="299"/>
      <c r="E193" s="759"/>
      <c r="F193" s="305"/>
      <c r="G193" s="744"/>
      <c r="H193" s="745"/>
      <c r="I193" s="746"/>
      <c r="J193" s="746"/>
    </row>
    <row r="194" spans="1:10" ht="25.5" customHeight="1">
      <c r="A194" s="299"/>
      <c r="B194" s="667"/>
      <c r="C194" s="667"/>
      <c r="D194" s="299"/>
      <c r="E194" s="759"/>
      <c r="F194" s="305"/>
      <c r="G194" s="744"/>
      <c r="H194" s="745"/>
      <c r="I194" s="746"/>
      <c r="J194" s="746"/>
    </row>
    <row r="195" spans="1:10" ht="25.5" customHeight="1">
      <c r="A195" s="299"/>
      <c r="B195" s="667"/>
      <c r="C195" s="667"/>
      <c r="D195" s="299"/>
      <c r="E195" s="759"/>
      <c r="F195" s="305"/>
      <c r="G195" s="744"/>
      <c r="H195" s="745"/>
      <c r="I195" s="746"/>
      <c r="J195" s="746"/>
    </row>
    <row r="196" spans="1:10" ht="25.5" customHeight="1">
      <c r="A196" s="299"/>
      <c r="B196" s="667"/>
      <c r="C196" s="667"/>
      <c r="D196" s="299"/>
      <c r="E196" s="759"/>
      <c r="F196" s="305"/>
      <c r="G196" s="744"/>
      <c r="H196" s="745"/>
      <c r="I196" s="746"/>
      <c r="J196" s="746"/>
    </row>
    <row r="197" spans="1:10" ht="25.5" customHeight="1">
      <c r="A197" s="299"/>
      <c r="B197" s="667"/>
      <c r="C197" s="667"/>
      <c r="D197" s="299"/>
      <c r="E197" s="759"/>
      <c r="F197" s="305"/>
      <c r="G197" s="744"/>
      <c r="H197" s="745"/>
      <c r="I197" s="746"/>
      <c r="J197" s="746"/>
    </row>
    <row r="198" spans="1:10" ht="25.5" customHeight="1">
      <c r="A198" s="299"/>
      <c r="B198" s="667"/>
      <c r="C198" s="667"/>
      <c r="D198" s="299"/>
      <c r="E198" s="759"/>
      <c r="F198" s="305"/>
      <c r="G198" s="744"/>
      <c r="H198" s="745"/>
      <c r="I198" s="746"/>
      <c r="J198" s="746"/>
    </row>
    <row r="199" spans="1:10" ht="25.5" customHeight="1">
      <c r="A199" s="299"/>
      <c r="B199" s="667"/>
      <c r="C199" s="667"/>
      <c r="D199" s="299"/>
      <c r="E199" s="759"/>
      <c r="F199" s="305"/>
      <c r="G199" s="744"/>
      <c r="H199" s="745"/>
      <c r="I199" s="746"/>
      <c r="J199" s="746"/>
    </row>
    <row r="200" spans="1:10" ht="25.5" customHeight="1">
      <c r="A200" s="299"/>
      <c r="B200" s="667"/>
      <c r="C200" s="667"/>
      <c r="D200" s="299"/>
      <c r="E200" s="759"/>
      <c r="F200" s="305"/>
      <c r="G200" s="744"/>
      <c r="H200" s="745"/>
      <c r="I200" s="746"/>
      <c r="J200" s="746"/>
    </row>
    <row r="201" spans="1:10" ht="25.5" customHeight="1">
      <c r="A201" s="299"/>
      <c r="B201" s="667"/>
      <c r="C201" s="667"/>
      <c r="D201" s="299"/>
      <c r="E201" s="759"/>
      <c r="F201" s="305"/>
      <c r="G201" s="744"/>
      <c r="H201" s="745"/>
      <c r="I201" s="746"/>
      <c r="J201" s="746"/>
    </row>
    <row r="202" spans="1:10" ht="25.5" customHeight="1">
      <c r="A202" s="299"/>
      <c r="B202" s="667"/>
      <c r="C202" s="667"/>
      <c r="D202" s="299"/>
      <c r="E202" s="759"/>
      <c r="F202" s="305"/>
      <c r="G202" s="744"/>
      <c r="H202" s="745"/>
      <c r="I202" s="746"/>
      <c r="J202" s="746"/>
    </row>
    <row r="203" spans="1:10" ht="25.5" customHeight="1">
      <c r="A203" s="299"/>
      <c r="B203" s="667"/>
      <c r="C203" s="667"/>
      <c r="D203" s="299"/>
      <c r="E203" s="759"/>
      <c r="F203" s="305"/>
      <c r="G203" s="744"/>
      <c r="H203" s="745"/>
      <c r="I203" s="746"/>
      <c r="J203" s="746"/>
    </row>
    <row r="204" spans="1:10" ht="25.5" customHeight="1">
      <c r="A204" s="299"/>
      <c r="B204" s="667"/>
      <c r="C204" s="667"/>
      <c r="D204" s="299"/>
      <c r="E204" s="759"/>
      <c r="F204" s="305"/>
      <c r="G204" s="744"/>
      <c r="H204" s="745"/>
      <c r="I204" s="746"/>
      <c r="J204" s="746"/>
    </row>
    <row r="205" spans="1:10" ht="25.5" customHeight="1">
      <c r="A205" s="299"/>
      <c r="B205" s="667"/>
      <c r="C205" s="667"/>
      <c r="D205" s="299"/>
      <c r="E205" s="759"/>
      <c r="F205" s="305"/>
      <c r="G205" s="744"/>
      <c r="H205" s="745"/>
      <c r="I205" s="746"/>
      <c r="J205" s="746"/>
    </row>
    <row r="206" spans="1:10" ht="25.5" customHeight="1">
      <c r="A206" s="299"/>
      <c r="B206" s="667"/>
      <c r="C206" s="667"/>
      <c r="D206" s="299"/>
      <c r="E206" s="759"/>
      <c r="F206" s="305"/>
      <c r="G206" s="744"/>
      <c r="H206" s="745"/>
      <c r="I206" s="746"/>
      <c r="J206" s="746"/>
    </row>
    <row r="207" spans="1:10" ht="25.5" customHeight="1">
      <c r="A207" s="299"/>
      <c r="B207" s="667"/>
      <c r="C207" s="667"/>
      <c r="D207" s="299"/>
      <c r="E207" s="759"/>
      <c r="F207" s="305"/>
      <c r="G207" s="744"/>
      <c r="H207" s="745"/>
      <c r="I207" s="746"/>
      <c r="J207" s="746"/>
    </row>
    <row r="208" spans="1:10" ht="25.5" customHeight="1">
      <c r="A208" s="299"/>
      <c r="B208" s="667"/>
      <c r="C208" s="667"/>
      <c r="D208" s="299"/>
      <c r="E208" s="759"/>
      <c r="F208" s="305"/>
      <c r="G208" s="744"/>
      <c r="H208" s="745"/>
      <c r="I208" s="746"/>
      <c r="J208" s="746"/>
    </row>
    <row r="209" spans="1:10" ht="25.5" customHeight="1">
      <c r="A209" s="299"/>
      <c r="B209" s="667"/>
      <c r="C209" s="667"/>
      <c r="D209" s="299"/>
      <c r="E209" s="759"/>
      <c r="F209" s="305"/>
      <c r="G209" s="744"/>
      <c r="H209" s="745"/>
      <c r="I209" s="746"/>
      <c r="J209" s="746"/>
    </row>
    <row r="210" spans="1:10" ht="25.5" customHeight="1">
      <c r="A210" s="299"/>
      <c r="B210" s="667"/>
      <c r="C210" s="667"/>
      <c r="D210" s="299"/>
      <c r="E210" s="759"/>
      <c r="F210" s="305"/>
      <c r="G210" s="744"/>
      <c r="H210" s="745"/>
      <c r="I210" s="746"/>
      <c r="J210" s="746"/>
    </row>
    <row r="211" spans="1:10" ht="25.5" customHeight="1">
      <c r="A211" s="299"/>
      <c r="B211" s="667"/>
      <c r="C211" s="667"/>
      <c r="D211" s="299"/>
      <c r="E211" s="759"/>
      <c r="F211" s="305"/>
      <c r="G211" s="744"/>
      <c r="H211" s="745"/>
      <c r="I211" s="746"/>
      <c r="J211" s="746"/>
    </row>
    <row r="212" spans="1:10" ht="25.5" customHeight="1">
      <c r="A212" s="299"/>
      <c r="B212" s="667"/>
      <c r="C212" s="667"/>
      <c r="D212" s="299"/>
      <c r="E212" s="759"/>
      <c r="F212" s="305"/>
      <c r="G212" s="744"/>
      <c r="H212" s="745"/>
      <c r="I212" s="746"/>
      <c r="J212" s="746"/>
    </row>
    <row r="213" spans="9:10" ht="25.5" customHeight="1">
      <c r="I213" s="48"/>
      <c r="J213" s="48"/>
    </row>
    <row r="214" spans="9:10" ht="25.5" customHeight="1">
      <c r="I214" s="48"/>
      <c r="J214" s="48"/>
    </row>
    <row r="215" spans="9:10" ht="25.5" customHeight="1">
      <c r="I215" s="48"/>
      <c r="J215" s="48"/>
    </row>
    <row r="216" spans="9:10" ht="25.5" customHeight="1">
      <c r="I216" s="48"/>
      <c r="J216" s="48"/>
    </row>
    <row r="217" spans="9:10" ht="25.5" customHeight="1">
      <c r="I217" s="48"/>
      <c r="J217" s="48"/>
    </row>
    <row r="218" spans="9:10" ht="25.5" customHeight="1">
      <c r="I218" s="48"/>
      <c r="J218" s="48"/>
    </row>
    <row r="219" spans="9:10" ht="25.5" customHeight="1">
      <c r="I219" s="48"/>
      <c r="J219" s="48"/>
    </row>
    <row r="220" spans="9:10" ht="25.5" customHeight="1">
      <c r="I220" s="48"/>
      <c r="J220" s="48"/>
    </row>
    <row r="221" spans="9:10" ht="25.5" customHeight="1">
      <c r="I221" s="48"/>
      <c r="J221" s="48"/>
    </row>
    <row r="222" spans="9:10" ht="25.5" customHeight="1">
      <c r="I222" s="48"/>
      <c r="J222" s="48"/>
    </row>
    <row r="223" spans="9:10" ht="25.5" customHeight="1">
      <c r="I223" s="48"/>
      <c r="J223" s="48"/>
    </row>
  </sheetData>
  <sheetProtection/>
  <mergeCells count="2">
    <mergeCell ref="G1:I1"/>
    <mergeCell ref="A55:F55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2"/>
  <sheetViews>
    <sheetView view="pageLayout" workbookViewId="0" topLeftCell="A40">
      <selection activeCell="I54" sqref="I54"/>
    </sheetView>
  </sheetViews>
  <sheetFormatPr defaultColWidth="9.140625" defaultRowHeight="23.25" customHeight="1"/>
  <cols>
    <col min="1" max="1" width="7.7109375" style="444" customWidth="1"/>
    <col min="2" max="2" width="12.7109375" style="27" customWidth="1"/>
    <col min="3" max="3" width="15.7109375" style="27" customWidth="1"/>
    <col min="4" max="4" width="15.57421875" style="27" hidden="1" customWidth="1"/>
    <col min="5" max="5" width="5.28125" style="27" hidden="1" customWidth="1"/>
    <col min="6" max="6" width="20.7109375" style="27" customWidth="1"/>
    <col min="7" max="10" width="9.7109375" style="27" customWidth="1"/>
    <col min="11" max="16384" width="9.140625" style="27" customWidth="1"/>
  </cols>
  <sheetData>
    <row r="1" spans="1:10" s="6" customFormat="1" ht="21.75" customHeight="1">
      <c r="A1" s="575" t="s">
        <v>24</v>
      </c>
      <c r="B1" s="584" t="s">
        <v>25</v>
      </c>
      <c r="C1" s="575" t="s">
        <v>26</v>
      </c>
      <c r="D1" s="77" t="s">
        <v>27</v>
      </c>
      <c r="E1" s="576" t="s">
        <v>263</v>
      </c>
      <c r="F1" s="77" t="s">
        <v>28</v>
      </c>
      <c r="G1" s="928" t="s">
        <v>22</v>
      </c>
      <c r="H1" s="929"/>
      <c r="I1" s="930"/>
      <c r="J1" s="699" t="s">
        <v>1676</v>
      </c>
    </row>
    <row r="2" spans="1:10" s="6" customFormat="1" ht="21.75" customHeight="1">
      <c r="A2" s="578"/>
      <c r="B2" s="586"/>
      <c r="C2" s="578"/>
      <c r="D2" s="85"/>
      <c r="E2" s="579" t="s">
        <v>257</v>
      </c>
      <c r="F2" s="85"/>
      <c r="G2" s="700" t="s">
        <v>408</v>
      </c>
      <c r="H2" s="700" t="s">
        <v>409</v>
      </c>
      <c r="I2" s="700" t="s">
        <v>29</v>
      </c>
      <c r="J2" s="701" t="s">
        <v>1677</v>
      </c>
    </row>
    <row r="3" spans="1:10" s="6" customFormat="1" ht="23.25" customHeight="1">
      <c r="A3" s="638" t="s">
        <v>198</v>
      </c>
      <c r="B3" s="188" t="s">
        <v>199</v>
      </c>
      <c r="C3" s="639" t="s">
        <v>204</v>
      </c>
      <c r="D3" s="546"/>
      <c r="E3" s="640"/>
      <c r="F3" s="557" t="s">
        <v>1029</v>
      </c>
      <c r="G3" s="702"/>
      <c r="H3" s="702"/>
      <c r="I3" s="702"/>
      <c r="J3" s="703"/>
    </row>
    <row r="4" spans="1:10" s="6" customFormat="1" ht="23.25" customHeight="1">
      <c r="A4" s="638"/>
      <c r="B4" s="188"/>
      <c r="C4" s="639" t="s">
        <v>203</v>
      </c>
      <c r="D4" s="188"/>
      <c r="E4" s="592">
        <v>7</v>
      </c>
      <c r="F4" s="641" t="s">
        <v>1645</v>
      </c>
      <c r="G4" s="157">
        <f>'1 ประชากรราย หมู่บ้าน'!E482</f>
        <v>203</v>
      </c>
      <c r="H4" s="157">
        <f>'1 ประชากรราย หมู่บ้าน'!F482</f>
        <v>197</v>
      </c>
      <c r="I4" s="157" t="e">
        <f>'1 ประชากรราย หมู่บ้าน'!G482</f>
        <v>#N/A</v>
      </c>
      <c r="J4" s="157">
        <f>'1 ประชากรราย หมู่บ้าน'!H482</f>
        <v>188</v>
      </c>
    </row>
    <row r="5" spans="1:10" s="6" customFormat="1" ht="23.25" customHeight="1">
      <c r="A5" s="638"/>
      <c r="B5" s="188"/>
      <c r="C5" s="639" t="s">
        <v>1665</v>
      </c>
      <c r="D5" s="188"/>
      <c r="E5" s="592"/>
      <c r="F5" s="615" t="s">
        <v>1644</v>
      </c>
      <c r="G5" s="157">
        <f>'1 ประชากรราย หมู่บ้าน'!E483</f>
        <v>445</v>
      </c>
      <c r="H5" s="157">
        <f>'1 ประชากรราย หมู่บ้าน'!F483</f>
        <v>252</v>
      </c>
      <c r="I5" s="157" t="e">
        <f>'1 ประชากรราย หมู่บ้าน'!G483</f>
        <v>#N/A</v>
      </c>
      <c r="J5" s="157">
        <f>'1 ประชากรราย หมู่บ้าน'!H483</f>
        <v>325</v>
      </c>
    </row>
    <row r="6" spans="1:10" s="6" customFormat="1" ht="23.25" customHeight="1">
      <c r="A6" s="638"/>
      <c r="B6" s="188"/>
      <c r="C6" s="159"/>
      <c r="D6" s="188"/>
      <c r="E6" s="188"/>
      <c r="F6" s="629" t="s">
        <v>1659</v>
      </c>
      <c r="G6" s="534">
        <f>SUM(G4:G5)</f>
        <v>648</v>
      </c>
      <c r="H6" s="534">
        <f>SUM(H4:H5)</f>
        <v>449</v>
      </c>
      <c r="I6" s="534" t="e">
        <f>SUM(I4:I5)</f>
        <v>#N/A</v>
      </c>
      <c r="J6" s="534">
        <f>SUM(J4:J5)</f>
        <v>513</v>
      </c>
    </row>
    <row r="7" spans="1:10" s="6" customFormat="1" ht="23.25" customHeight="1">
      <c r="A7" s="638"/>
      <c r="B7" s="188"/>
      <c r="C7" s="159"/>
      <c r="D7" s="188"/>
      <c r="E7" s="188"/>
      <c r="F7" s="626" t="s">
        <v>589</v>
      </c>
      <c r="G7" s="208"/>
      <c r="H7" s="208"/>
      <c r="I7" s="706"/>
      <c r="J7" s="706"/>
    </row>
    <row r="8" spans="1:10" s="6" customFormat="1" ht="23.25" customHeight="1">
      <c r="A8" s="638"/>
      <c r="B8" s="188"/>
      <c r="C8" s="159"/>
      <c r="D8" s="188"/>
      <c r="E8" s="188"/>
      <c r="F8" s="331" t="s">
        <v>1646</v>
      </c>
      <c r="G8" s="157">
        <f>'1 ประชากรราย หมู่บ้าน'!E464</f>
        <v>877</v>
      </c>
      <c r="H8" s="157">
        <f>'1 ประชากรราย หมู่บ้าน'!F464</f>
        <v>954</v>
      </c>
      <c r="I8" s="157" t="e">
        <f>'1 ประชากรราย หมู่บ้าน'!G464</f>
        <v>#N/A</v>
      </c>
      <c r="J8" s="157">
        <f>'1 ประชากรราย หมู่บ้าน'!H464</f>
        <v>1158</v>
      </c>
    </row>
    <row r="9" spans="1:10" s="6" customFormat="1" ht="23.25" customHeight="1">
      <c r="A9" s="638"/>
      <c r="B9" s="188"/>
      <c r="C9" s="159"/>
      <c r="D9" s="188"/>
      <c r="E9" s="188"/>
      <c r="F9" s="642" t="s">
        <v>1644</v>
      </c>
      <c r="G9" s="214">
        <f>'1 ประชากรราย หมู่บ้าน'!E465</f>
        <v>465</v>
      </c>
      <c r="H9" s="214">
        <f>'1 ประชากรราย หมู่บ้าน'!F465</f>
        <v>457</v>
      </c>
      <c r="I9" s="214" t="e">
        <f>'1 ประชากรราย หมู่บ้าน'!G465</f>
        <v>#N/A</v>
      </c>
      <c r="J9" s="214">
        <f>'1 ประชากรราย หมู่บ้าน'!H465</f>
        <v>461</v>
      </c>
    </row>
    <row r="10" spans="1:10" s="6" customFormat="1" ht="23.25" customHeight="1">
      <c r="A10" s="638"/>
      <c r="B10" s="188"/>
      <c r="C10" s="159"/>
      <c r="D10" s="188"/>
      <c r="E10" s="188"/>
      <c r="F10" s="642" t="s">
        <v>1647</v>
      </c>
      <c r="G10" s="214">
        <f>'1 ประชากรราย หมู่บ้าน'!E466</f>
        <v>1394</v>
      </c>
      <c r="H10" s="214">
        <f>'1 ประชากรราย หมู่บ้าน'!F466</f>
        <v>1566</v>
      </c>
      <c r="I10" s="214" t="e">
        <f>'1 ประชากรราย หมู่บ้าน'!G466</f>
        <v>#N/A</v>
      </c>
      <c r="J10" s="214">
        <f>'1 ประชากรราย หมู่บ้าน'!H466</f>
        <v>2027</v>
      </c>
    </row>
    <row r="11" spans="1:10" s="6" customFormat="1" ht="23.25" customHeight="1">
      <c r="A11" s="638"/>
      <c r="B11" s="188"/>
      <c r="C11" s="159"/>
      <c r="D11" s="188"/>
      <c r="E11" s="188"/>
      <c r="F11" s="628" t="s">
        <v>1580</v>
      </c>
      <c r="G11" s="534">
        <f>SUM(G8:G10)</f>
        <v>2736</v>
      </c>
      <c r="H11" s="534">
        <f>SUM(H8:H10)</f>
        <v>2977</v>
      </c>
      <c r="I11" s="704">
        <f>SUM(G11:H11)</f>
        <v>5713</v>
      </c>
      <c r="J11" s="704">
        <f>SUM(J8:J10)</f>
        <v>3646</v>
      </c>
    </row>
    <row r="12" spans="1:10" s="6" customFormat="1" ht="23.25" customHeight="1">
      <c r="A12" s="638"/>
      <c r="B12" s="188" t="s">
        <v>201</v>
      </c>
      <c r="C12" s="159"/>
      <c r="D12" s="188"/>
      <c r="E12" s="188"/>
      <c r="F12" s="642" t="s">
        <v>1648</v>
      </c>
      <c r="G12" s="214">
        <f>'1 ประชากรราย หมู่บ้าน'!E471</f>
        <v>2318</v>
      </c>
      <c r="H12" s="214">
        <f>'1 ประชากรราย หมู่บ้าน'!F471</f>
        <v>2534</v>
      </c>
      <c r="I12" s="214" t="e">
        <f>'1 ประชากรราย หมู่บ้าน'!G471</f>
        <v>#N/A</v>
      </c>
      <c r="J12" s="214">
        <f>'1 ประชากรราย หมู่บ้าน'!H471</f>
        <v>3577</v>
      </c>
    </row>
    <row r="13" spans="1:10" s="6" customFormat="1" ht="23.25" customHeight="1">
      <c r="A13" s="638"/>
      <c r="B13" s="188"/>
      <c r="C13" s="159"/>
      <c r="D13" s="188"/>
      <c r="E13" s="188"/>
      <c r="F13" s="642" t="s">
        <v>1649</v>
      </c>
      <c r="G13" s="214">
        <f>'1 ประชากรราย หมู่บ้าน'!E472</f>
        <v>5309</v>
      </c>
      <c r="H13" s="214">
        <f>'1 ประชากรราย หมู่บ้าน'!F472</f>
        <v>5583</v>
      </c>
      <c r="I13" s="214" t="e">
        <f>'1 ประชากรราย หมู่บ้าน'!G472</f>
        <v>#N/A</v>
      </c>
      <c r="J13" s="214">
        <f>'1 ประชากรราย หมู่บ้าน'!H472</f>
        <v>7691</v>
      </c>
    </row>
    <row r="14" spans="1:10" s="6" customFormat="1" ht="23.25" customHeight="1">
      <c r="A14" s="638"/>
      <c r="B14" s="188"/>
      <c r="C14" s="159"/>
      <c r="D14" s="188"/>
      <c r="E14" s="188"/>
      <c r="F14" s="642" t="s">
        <v>1651</v>
      </c>
      <c r="G14" s="214">
        <f>'1 ประชากรราย หมู่บ้าน'!E473</f>
        <v>1024</v>
      </c>
      <c r="H14" s="214">
        <f>'1 ประชากรราย หมู่บ้าน'!F473</f>
        <v>1011</v>
      </c>
      <c r="I14" s="214" t="e">
        <f>'1 ประชากรราย หมู่บ้าน'!G473</f>
        <v>#N/A</v>
      </c>
      <c r="J14" s="214">
        <f>'1 ประชากรราย หมู่บ้าน'!H473</f>
        <v>1049</v>
      </c>
    </row>
    <row r="15" spans="1:10" ht="23.25" customHeight="1">
      <c r="A15" s="638"/>
      <c r="B15" s="188"/>
      <c r="C15" s="159"/>
      <c r="D15" s="188"/>
      <c r="E15" s="188"/>
      <c r="F15" s="628" t="s">
        <v>1581</v>
      </c>
      <c r="G15" s="534">
        <f>SUM(G12:G14)</f>
        <v>8651</v>
      </c>
      <c r="H15" s="534">
        <f>SUM(H12:H14)</f>
        <v>9128</v>
      </c>
      <c r="I15" s="704">
        <f>SUM(G15:H15)</f>
        <v>17779</v>
      </c>
      <c r="J15" s="704">
        <f>SUM(J12:J14)</f>
        <v>12317</v>
      </c>
    </row>
    <row r="16" spans="1:10" s="6" customFormat="1" ht="23.25" customHeight="1">
      <c r="A16" s="638"/>
      <c r="B16" s="188"/>
      <c r="C16" s="159"/>
      <c r="D16" s="188"/>
      <c r="E16" s="188"/>
      <c r="F16" s="622" t="s">
        <v>469</v>
      </c>
      <c r="G16" s="208"/>
      <c r="H16" s="208"/>
      <c r="I16" s="706"/>
      <c r="J16" s="706"/>
    </row>
    <row r="17" spans="1:10" s="6" customFormat="1" ht="23.25" customHeight="1">
      <c r="A17" s="638"/>
      <c r="B17" s="188"/>
      <c r="C17" s="159"/>
      <c r="D17" s="188"/>
      <c r="E17" s="188"/>
      <c r="F17" s="330" t="s">
        <v>1648</v>
      </c>
      <c r="G17" s="157">
        <f>'1 ประชากรราย หมู่บ้าน'!E477</f>
        <v>871</v>
      </c>
      <c r="H17" s="157">
        <f>'1 ประชากรราย หมู่บ้าน'!F477</f>
        <v>932</v>
      </c>
      <c r="I17" s="157" t="e">
        <f>'1 ประชากรราย หมู่บ้าน'!G477</f>
        <v>#N/A</v>
      </c>
      <c r="J17" s="157">
        <f>'1 ประชากรราย หมู่บ้าน'!H477</f>
        <v>939</v>
      </c>
    </row>
    <row r="18" spans="1:10" s="6" customFormat="1" ht="23.25" customHeight="1">
      <c r="A18" s="638"/>
      <c r="B18" s="188"/>
      <c r="C18" s="159"/>
      <c r="D18" s="188"/>
      <c r="E18" s="188"/>
      <c r="F18" s="642" t="s">
        <v>1651</v>
      </c>
      <c r="G18" s="214">
        <f>'1 ประชากรราย หมู่บ้าน'!E479</f>
        <v>714</v>
      </c>
      <c r="H18" s="214">
        <f>'1 ประชากรราย หมู่บ้าน'!F479</f>
        <v>728</v>
      </c>
      <c r="I18" s="214" t="e">
        <f>'1 ประชากรราย หมู่บ้าน'!G479</f>
        <v>#N/A</v>
      </c>
      <c r="J18" s="214">
        <f>'1 ประชากรราย หมู่บ้าน'!H479</f>
        <v>718</v>
      </c>
    </row>
    <row r="19" spans="1:10" s="6" customFormat="1" ht="23.25" customHeight="1">
      <c r="A19" s="638"/>
      <c r="B19" s="188"/>
      <c r="C19" s="159"/>
      <c r="D19" s="188"/>
      <c r="E19" s="188"/>
      <c r="F19" s="642" t="s">
        <v>1650</v>
      </c>
      <c r="G19" s="214">
        <f>'1 ประชากรราย หมู่บ้าน'!E480</f>
        <v>913</v>
      </c>
      <c r="H19" s="214">
        <f>'1 ประชากรราย หมู่บ้าน'!F480</f>
        <v>926</v>
      </c>
      <c r="I19" s="214" t="e">
        <f>'1 ประชากรราย หมู่บ้าน'!G480</f>
        <v>#N/A</v>
      </c>
      <c r="J19" s="214">
        <f>'1 ประชากรราย หมู่บ้าน'!H480</f>
        <v>631</v>
      </c>
    </row>
    <row r="20" spans="1:10" s="6" customFormat="1" ht="23.25" customHeight="1">
      <c r="A20" s="638"/>
      <c r="B20" s="188"/>
      <c r="C20" s="159"/>
      <c r="D20" s="188"/>
      <c r="E20" s="188"/>
      <c r="F20" s="629" t="s">
        <v>1660</v>
      </c>
      <c r="G20" s="534">
        <f>SUM(G17:G19)</f>
        <v>2498</v>
      </c>
      <c r="H20" s="534">
        <f>SUM(H17:H19)</f>
        <v>2586</v>
      </c>
      <c r="I20" s="704">
        <f>SUM(G20:H20)</f>
        <v>5084</v>
      </c>
      <c r="J20" s="704">
        <f>SUM(J17:J19)</f>
        <v>2288</v>
      </c>
    </row>
    <row r="21" spans="1:10" s="6" customFormat="1" ht="23.25" customHeight="1">
      <c r="A21" s="638"/>
      <c r="B21" s="188"/>
      <c r="C21" s="639"/>
      <c r="D21" s="188"/>
      <c r="E21" s="188"/>
      <c r="F21" s="652" t="s">
        <v>1889</v>
      </c>
      <c r="G21" s="534">
        <f>G20+G15+G11+G6</f>
        <v>14533</v>
      </c>
      <c r="H21" s="534">
        <f>H20+H15+H11+H6</f>
        <v>15140</v>
      </c>
      <c r="I21" s="534" t="e">
        <f>I20+I15+I11+I6</f>
        <v>#N/A</v>
      </c>
      <c r="J21" s="534">
        <f>J20+J15+J11+J6</f>
        <v>18764</v>
      </c>
    </row>
    <row r="22" spans="1:10" s="6" customFormat="1" ht="23.25" customHeight="1">
      <c r="A22" s="644"/>
      <c r="B22" s="232"/>
      <c r="C22" s="639" t="s">
        <v>200</v>
      </c>
      <c r="D22" s="645"/>
      <c r="E22" s="646" t="e">
        <f>SUM(E24+E32+E39+E43+E46+E49+#REF!+E55+E57)</f>
        <v>#REF!</v>
      </c>
      <c r="F22" s="647"/>
      <c r="G22" s="705"/>
      <c r="H22" s="705"/>
      <c r="I22" s="705"/>
      <c r="J22" s="705"/>
    </row>
    <row r="23" spans="1:10" s="6" customFormat="1" ht="23.25" customHeight="1">
      <c r="A23" s="644"/>
      <c r="B23" s="188" t="s">
        <v>199</v>
      </c>
      <c r="C23" s="639" t="s">
        <v>1513</v>
      </c>
      <c r="D23" s="645"/>
      <c r="E23" s="646"/>
      <c r="F23" s="776" t="s">
        <v>1029</v>
      </c>
      <c r="G23" s="812"/>
      <c r="H23" s="812"/>
      <c r="I23" s="812"/>
      <c r="J23" s="812"/>
    </row>
    <row r="24" spans="1:10" s="6" customFormat="1" ht="23.25" customHeight="1">
      <c r="A24" s="638"/>
      <c r="B24" s="188"/>
      <c r="C24" s="639"/>
      <c r="D24" s="648" t="s">
        <v>205</v>
      </c>
      <c r="E24" s="592">
        <v>4</v>
      </c>
      <c r="F24" s="616" t="s">
        <v>1670</v>
      </c>
      <c r="G24" s="157">
        <f>'1 ประชากรราย หมู่บ้าน'!E484</f>
        <v>381</v>
      </c>
      <c r="H24" s="157">
        <f>'1 ประชากรราย หมู่บ้าน'!F484</f>
        <v>417</v>
      </c>
      <c r="I24" s="157" t="e">
        <f>'1 ประชากรราย หมู่บ้าน'!G484</f>
        <v>#N/A</v>
      </c>
      <c r="J24" s="214">
        <f>'1 ประชากรราย หมู่บ้าน'!H484</f>
        <v>545</v>
      </c>
    </row>
    <row r="25" spans="1:10" s="6" customFormat="1" ht="23.25" customHeight="1">
      <c r="A25" s="638"/>
      <c r="B25" s="188"/>
      <c r="C25" s="639"/>
      <c r="D25" s="648"/>
      <c r="E25" s="592"/>
      <c r="F25" s="616" t="s">
        <v>1669</v>
      </c>
      <c r="G25" s="214">
        <f>'1 ประชากรราย หมู่บ้าน'!E485</f>
        <v>1477</v>
      </c>
      <c r="H25" s="214">
        <f>'1 ประชากรราย หมู่บ้าน'!F485</f>
        <v>1582</v>
      </c>
      <c r="I25" s="214" t="e">
        <f>'1 ประชากรราย หมู่บ้าน'!G485</f>
        <v>#N/A</v>
      </c>
      <c r="J25" s="214">
        <f>'1 ประชากรราย หมู่บ้าน'!H485</f>
        <v>1559</v>
      </c>
    </row>
    <row r="26" spans="1:10" s="6" customFormat="1" ht="23.25" customHeight="1">
      <c r="A26" s="638"/>
      <c r="B26" s="188"/>
      <c r="C26" s="639"/>
      <c r="D26" s="648" t="s">
        <v>302</v>
      </c>
      <c r="E26" s="592"/>
      <c r="F26" s="616" t="s">
        <v>1668</v>
      </c>
      <c r="G26" s="214">
        <f>'1 ประชากรราย หมู่บ้าน'!E486</f>
        <v>1166</v>
      </c>
      <c r="H26" s="214">
        <f>'1 ประชากรราย หมู่บ้าน'!F486</f>
        <v>1226</v>
      </c>
      <c r="I26" s="214" t="e">
        <f>'1 ประชากรราย หมู่บ้าน'!G486</f>
        <v>#N/A</v>
      </c>
      <c r="J26" s="214">
        <f>'1 ประชากรราย หมู่บ้าน'!H486</f>
        <v>1963</v>
      </c>
    </row>
    <row r="27" spans="1:10" s="6" customFormat="1" ht="23.25" customHeight="1">
      <c r="A27" s="638"/>
      <c r="B27" s="188"/>
      <c r="C27" s="639"/>
      <c r="D27" s="648" t="s">
        <v>206</v>
      </c>
      <c r="E27" s="592"/>
      <c r="F27" s="616" t="s">
        <v>1667</v>
      </c>
      <c r="G27" s="214">
        <f>'1 ประชากรราย หมู่บ้าน'!E487</f>
        <v>797</v>
      </c>
      <c r="H27" s="214">
        <f>'1 ประชากรราย หมู่บ้าน'!F487</f>
        <v>812</v>
      </c>
      <c r="I27" s="214" t="e">
        <f>'1 ประชากรราย หมู่บ้าน'!G487</f>
        <v>#N/A</v>
      </c>
      <c r="J27" s="214">
        <f>'1 ประชากรราย หมู่บ้าน'!H487</f>
        <v>756</v>
      </c>
    </row>
    <row r="28" spans="1:10" s="6" customFormat="1" ht="23.25" customHeight="1">
      <c r="A28" s="638"/>
      <c r="B28" s="188"/>
      <c r="C28" s="639"/>
      <c r="D28" s="648"/>
      <c r="E28" s="592"/>
      <c r="F28" s="616" t="s">
        <v>1904</v>
      </c>
      <c r="G28" s="214"/>
      <c r="H28" s="214"/>
      <c r="I28" s="214"/>
      <c r="J28" s="214"/>
    </row>
    <row r="29" spans="1:10" s="6" customFormat="1" ht="23.25" customHeight="1">
      <c r="A29" s="638"/>
      <c r="B29" s="188"/>
      <c r="C29" s="639"/>
      <c r="D29" s="648"/>
      <c r="E29" s="592"/>
      <c r="F29" s="610" t="s">
        <v>1671</v>
      </c>
      <c r="G29" s="214">
        <f>'1 ประชากรราย หมู่บ้าน'!E467</f>
        <v>101</v>
      </c>
      <c r="H29" s="214">
        <f>'1 ประชากรราย หมู่บ้าน'!F467</f>
        <v>89</v>
      </c>
      <c r="I29" s="214" t="e">
        <f>'1 ประชากรราย หมู่บ้าน'!G467</f>
        <v>#N/A</v>
      </c>
      <c r="J29" s="214">
        <f>'1 ประชากรราย หมู่บ้าน'!H467</f>
        <v>104</v>
      </c>
    </row>
    <row r="30" spans="1:10" s="6" customFormat="1" ht="23.25" customHeight="1">
      <c r="A30" s="844"/>
      <c r="B30" s="279"/>
      <c r="C30" s="845"/>
      <c r="D30" s="648"/>
      <c r="E30" s="592"/>
      <c r="F30" s="629" t="s">
        <v>29</v>
      </c>
      <c r="G30" s="704">
        <f>SUM(G24:G29)</f>
        <v>3922</v>
      </c>
      <c r="H30" s="704">
        <f>SUM(H24:H29)</f>
        <v>4126</v>
      </c>
      <c r="I30" s="704" t="e">
        <f>SUM(I24:I29)</f>
        <v>#N/A</v>
      </c>
      <c r="J30" s="704">
        <f>SUM(J24:J29)</f>
        <v>4927</v>
      </c>
    </row>
    <row r="31" spans="1:10" s="6" customFormat="1" ht="23.25" customHeight="1">
      <c r="A31" s="638" t="s">
        <v>198</v>
      </c>
      <c r="B31" s="188" t="s">
        <v>201</v>
      </c>
      <c r="C31" s="639" t="s">
        <v>2049</v>
      </c>
      <c r="D31" s="648"/>
      <c r="E31" s="592"/>
      <c r="F31" s="626" t="s">
        <v>589</v>
      </c>
      <c r="G31" s="706"/>
      <c r="H31" s="706"/>
      <c r="I31" s="706"/>
      <c r="J31" s="706"/>
    </row>
    <row r="32" spans="1:10" s="6" customFormat="1" ht="23.25" customHeight="1">
      <c r="A32" s="638"/>
      <c r="B32" s="188"/>
      <c r="C32" s="639"/>
      <c r="D32" s="648" t="s">
        <v>208</v>
      </c>
      <c r="E32" s="592">
        <v>3</v>
      </c>
      <c r="F32" s="622" t="s">
        <v>1672</v>
      </c>
      <c r="G32" s="214">
        <f>'1 ประชากรราย หมู่บ้าน'!E469</f>
        <v>3365</v>
      </c>
      <c r="H32" s="214">
        <f>'1 ประชากรราย หมู่บ้าน'!F469</f>
        <v>3321</v>
      </c>
      <c r="I32" s="214" t="e">
        <f>'1 ประชากรราย หมู่บ้าน'!G469</f>
        <v>#N/A</v>
      </c>
      <c r="J32" s="214">
        <f>'1 ประชากรราย หมู่บ้าน'!H469</f>
        <v>3696</v>
      </c>
    </row>
    <row r="33" spans="1:10" s="6" customFormat="1" ht="23.25" customHeight="1">
      <c r="A33" s="638"/>
      <c r="B33" s="188"/>
      <c r="C33" s="639"/>
      <c r="D33" s="648"/>
      <c r="E33" s="592"/>
      <c r="F33" s="622" t="s">
        <v>1664</v>
      </c>
      <c r="G33" s="214">
        <f>'1 ประชากรราย หมู่บ้าน'!E470</f>
        <v>211</v>
      </c>
      <c r="H33" s="214">
        <f>'1 ประชากรราย หมู่บ้าน'!F470</f>
        <v>211</v>
      </c>
      <c r="I33" s="214" t="e">
        <f>'1 ประชากรราย หมู่บ้าน'!G470</f>
        <v>#N/A</v>
      </c>
      <c r="J33" s="214">
        <f>'1 ประชากรราย หมู่บ้าน'!H470</f>
        <v>274</v>
      </c>
    </row>
    <row r="34" spans="1:10" s="6" customFormat="1" ht="23.25" customHeight="1">
      <c r="A34" s="638"/>
      <c r="B34" s="188"/>
      <c r="C34" s="639"/>
      <c r="D34" s="648"/>
      <c r="E34" s="592"/>
      <c r="F34" s="622" t="s">
        <v>469</v>
      </c>
      <c r="G34" s="214"/>
      <c r="H34" s="214"/>
      <c r="I34" s="214"/>
      <c r="J34" s="214"/>
    </row>
    <row r="35" spans="1:10" s="6" customFormat="1" ht="23.25" customHeight="1">
      <c r="A35" s="638"/>
      <c r="B35" s="188"/>
      <c r="C35" s="639"/>
      <c r="D35" s="648"/>
      <c r="E35" s="592"/>
      <c r="F35" s="622" t="s">
        <v>1672</v>
      </c>
      <c r="G35" s="214">
        <f>'1 ประชากรราย หมู่บ้าน'!E475</f>
        <v>268</v>
      </c>
      <c r="H35" s="214">
        <f>'1 ประชากรราย หมู่บ้าน'!F475</f>
        <v>235</v>
      </c>
      <c r="I35" s="214" t="e">
        <f>'1 ประชากรราย หมู่บ้าน'!G475</f>
        <v>#N/A</v>
      </c>
      <c r="J35" s="214">
        <f>'1 ประชากรราย หมู่บ้าน'!H475</f>
        <v>289</v>
      </c>
    </row>
    <row r="36" spans="1:10" s="6" customFormat="1" ht="23.25" customHeight="1">
      <c r="A36" s="638"/>
      <c r="B36" s="188"/>
      <c r="C36" s="639"/>
      <c r="D36" s="648" t="s">
        <v>207</v>
      </c>
      <c r="E36" s="592"/>
      <c r="F36" s="616" t="s">
        <v>1664</v>
      </c>
      <c r="G36" s="214">
        <f>'1 ประชากรราย หมู่บ้าน'!E476</f>
        <v>1937</v>
      </c>
      <c r="H36" s="214">
        <f>'1 ประชากรราย หมู่บ้าน'!F476</f>
        <v>1857</v>
      </c>
      <c r="I36" s="214" t="e">
        <f>'1 ประชากรราย หมู่บ้าน'!G476</f>
        <v>#N/A</v>
      </c>
      <c r="J36" s="214">
        <f>'1 ประชากรราย หมู่บ้าน'!H476</f>
        <v>2046</v>
      </c>
    </row>
    <row r="37" spans="1:10" s="6" customFormat="1" ht="23.25" customHeight="1">
      <c r="A37" s="638"/>
      <c r="B37" s="188"/>
      <c r="C37" s="639"/>
      <c r="D37" s="648" t="s">
        <v>303</v>
      </c>
      <c r="E37" s="592"/>
      <c r="F37" s="650" t="s">
        <v>1848</v>
      </c>
      <c r="G37" s="540">
        <f>'1 ประชากรราย หมู่บ้าน'!E478</f>
        <v>2040</v>
      </c>
      <c r="H37" s="540">
        <f>'1 ประชากรราย หมู่บ้าน'!F478</f>
        <v>2217</v>
      </c>
      <c r="I37" s="540" t="e">
        <f>'1 ประชากรราย หมู่บ้าน'!G478</f>
        <v>#N/A</v>
      </c>
      <c r="J37" s="540">
        <f>'1 ประชากรราย หมู่บ้าน'!H478</f>
        <v>3267</v>
      </c>
    </row>
    <row r="38" spans="1:10" s="6" customFormat="1" ht="23.25" customHeight="1">
      <c r="A38" s="638"/>
      <c r="B38" s="188"/>
      <c r="C38" s="639"/>
      <c r="D38" s="648"/>
      <c r="E38" s="592"/>
      <c r="F38" s="629" t="s">
        <v>29</v>
      </c>
      <c r="G38" s="534">
        <f>SUM(G32:G37)</f>
        <v>7821</v>
      </c>
      <c r="H38" s="534">
        <f>SUM(H32:H37)</f>
        <v>7841</v>
      </c>
      <c r="I38" s="534" t="e">
        <f>SUM(I32:I37)</f>
        <v>#N/A</v>
      </c>
      <c r="J38" s="534">
        <f>SUM(J32:J37)</f>
        <v>9572</v>
      </c>
    </row>
    <row r="39" spans="1:10" s="6" customFormat="1" ht="23.25" customHeight="1">
      <c r="A39" s="638"/>
      <c r="B39" s="651" t="s">
        <v>288</v>
      </c>
      <c r="C39" s="639" t="s">
        <v>1515</v>
      </c>
      <c r="D39" s="648" t="s">
        <v>211</v>
      </c>
      <c r="E39" s="592">
        <v>2</v>
      </c>
      <c r="F39" s="622" t="s">
        <v>1658</v>
      </c>
      <c r="G39" s="214">
        <f>'1 ประชากรราย หมู่บ้าน'!E449</f>
        <v>398</v>
      </c>
      <c r="H39" s="214">
        <f>'1 ประชากรราย หมู่บ้าน'!F449</f>
        <v>406</v>
      </c>
      <c r="I39" s="214" t="e">
        <f>'1 ประชากรราย หมู่บ้าน'!G449</f>
        <v>#N/A</v>
      </c>
      <c r="J39" s="214">
        <f>'1 ประชากรราย หมู่บ้าน'!H449</f>
        <v>360</v>
      </c>
    </row>
    <row r="40" spans="1:10" s="6" customFormat="1" ht="23.25" customHeight="1">
      <c r="A40" s="638"/>
      <c r="B40" s="188" t="s">
        <v>1666</v>
      </c>
      <c r="C40" s="639"/>
      <c r="D40" s="648" t="s">
        <v>210</v>
      </c>
      <c r="E40" s="591"/>
      <c r="F40" s="616" t="s">
        <v>209</v>
      </c>
      <c r="G40" s="157">
        <f>'1 ประชากรราย หมู่บ้าน'!E454</f>
        <v>339</v>
      </c>
      <c r="H40" s="157">
        <f>'1 ประชากรราย หมู่บ้าน'!F454</f>
        <v>209</v>
      </c>
      <c r="I40" s="157" t="e">
        <f>'1 ประชากรราย หมู่บ้าน'!G454</f>
        <v>#N/A</v>
      </c>
      <c r="J40" s="157">
        <f>'1 ประชากรราย หมู่บ้าน'!H454</f>
        <v>272</v>
      </c>
    </row>
    <row r="41" spans="1:10" s="6" customFormat="1" ht="23.25" customHeight="1">
      <c r="A41" s="638"/>
      <c r="B41" s="188"/>
      <c r="C41" s="639"/>
      <c r="D41" s="342"/>
      <c r="E41" s="591"/>
      <c r="F41" s="625" t="s">
        <v>1654</v>
      </c>
      <c r="G41" s="157">
        <f>'1 ประชากรราย หมู่บ้าน'!E458</f>
        <v>995</v>
      </c>
      <c r="H41" s="157">
        <f>'1 ประชากรราย หมู่บ้าน'!F458</f>
        <v>1036</v>
      </c>
      <c r="I41" s="157" t="e">
        <f>'1 ประชากรราย หมู่บ้าน'!G458</f>
        <v>#N/A</v>
      </c>
      <c r="J41" s="157">
        <f>'1 ประชากรราย หมู่บ้าน'!H458</f>
        <v>1302</v>
      </c>
    </row>
    <row r="42" spans="1:10" s="6" customFormat="1" ht="23.25" customHeight="1">
      <c r="A42" s="638"/>
      <c r="B42" s="188"/>
      <c r="C42" s="639"/>
      <c r="D42" s="342"/>
      <c r="E42" s="591"/>
      <c r="F42" s="652" t="s">
        <v>29</v>
      </c>
      <c r="G42" s="704">
        <f>SUM(G39:G41)</f>
        <v>1732</v>
      </c>
      <c r="H42" s="704">
        <f>SUM(H39:H41)</f>
        <v>1651</v>
      </c>
      <c r="I42" s="704" t="e">
        <f>SUM(I39:I41)</f>
        <v>#N/A</v>
      </c>
      <c r="J42" s="704">
        <f>SUM(J39:J41)</f>
        <v>1934</v>
      </c>
    </row>
    <row r="43" spans="1:10" s="18" customFormat="1" ht="23.25" customHeight="1">
      <c r="A43" s="369"/>
      <c r="B43" s="188"/>
      <c r="C43" s="653" t="s">
        <v>1516</v>
      </c>
      <c r="D43" s="654" t="s">
        <v>256</v>
      </c>
      <c r="E43" s="592">
        <v>1</v>
      </c>
      <c r="F43" s="622" t="s">
        <v>998</v>
      </c>
      <c r="G43" s="157">
        <f>'1 ประชากรราย หมู่บ้าน'!E452</f>
        <v>282</v>
      </c>
      <c r="H43" s="157">
        <f>'1 ประชากรราย หมู่บ้าน'!F452</f>
        <v>316</v>
      </c>
      <c r="I43" s="157" t="e">
        <f>'1 ประชากรราย หมู่บ้าน'!G452</f>
        <v>#N/A</v>
      </c>
      <c r="J43" s="157">
        <f>'1 ประชากรราย หมู่บ้าน'!H452</f>
        <v>372</v>
      </c>
    </row>
    <row r="44" spans="1:10" s="18" customFormat="1" ht="23.25" customHeight="1">
      <c r="A44" s="369"/>
      <c r="B44" s="188"/>
      <c r="C44" s="653"/>
      <c r="D44" s="654"/>
      <c r="E44" s="592"/>
      <c r="F44" s="159" t="s">
        <v>1655</v>
      </c>
      <c r="G44" s="157">
        <f>'1 ประชากรราย หมู่บ้าน'!E461</f>
        <v>799</v>
      </c>
      <c r="H44" s="157">
        <f>'1 ประชากรราย หมู่บ้าน'!F461</f>
        <v>838</v>
      </c>
      <c r="I44" s="157" t="e">
        <f>'1 ประชากรราย หมู่บ้าน'!G461</f>
        <v>#N/A</v>
      </c>
      <c r="J44" s="157">
        <f>'1 ประชากรราย หมู่บ้าน'!H461</f>
        <v>674</v>
      </c>
    </row>
    <row r="45" spans="1:10" s="26" customFormat="1" ht="23.25" customHeight="1">
      <c r="A45" s="367"/>
      <c r="B45" s="188"/>
      <c r="C45" s="329"/>
      <c r="D45" s="654"/>
      <c r="E45" s="329"/>
      <c r="F45" s="652" t="s">
        <v>29</v>
      </c>
      <c r="G45" s="704">
        <f>SUM(G43:G44)</f>
        <v>1081</v>
      </c>
      <c r="H45" s="704">
        <f>SUM(H43:H44)</f>
        <v>1154</v>
      </c>
      <c r="I45" s="704" t="e">
        <f>SUM(I43:I44)</f>
        <v>#N/A</v>
      </c>
      <c r="J45" s="704">
        <f>SUM(J43:J44)</f>
        <v>1046</v>
      </c>
    </row>
    <row r="46" spans="1:11" s="26" customFormat="1" ht="23.25" customHeight="1">
      <c r="A46" s="367"/>
      <c r="B46" s="188"/>
      <c r="C46" s="648" t="s">
        <v>1517</v>
      </c>
      <c r="D46" s="188" t="s">
        <v>216</v>
      </c>
      <c r="E46" s="592">
        <v>1</v>
      </c>
      <c r="F46" s="118" t="s">
        <v>212</v>
      </c>
      <c r="G46" s="157">
        <f>'1 ประชากรราย หมู่บ้าน'!E451</f>
        <v>398</v>
      </c>
      <c r="H46" s="157">
        <f>'1 ประชากรราย หมู่บ้าน'!F451</f>
        <v>384</v>
      </c>
      <c r="I46" s="157" t="e">
        <f>'1 ประชากรราย หมู่บ้าน'!G451</f>
        <v>#N/A</v>
      </c>
      <c r="J46" s="157">
        <f>'1 ประชากรราย หมู่บ้าน'!H451</f>
        <v>329</v>
      </c>
      <c r="K46" s="37"/>
    </row>
    <row r="47" spans="1:10" ht="23.25" customHeight="1">
      <c r="A47" s="367"/>
      <c r="B47" s="188"/>
      <c r="C47" s="342"/>
      <c r="D47" s="188"/>
      <c r="E47" s="592"/>
      <c r="F47" s="159" t="s">
        <v>1653</v>
      </c>
      <c r="G47" s="157">
        <f>'1 ประชากรราย หมู่บ้าน'!E460</f>
        <v>1974</v>
      </c>
      <c r="H47" s="157">
        <f>'1 ประชากรราย หมู่บ้าน'!F460</f>
        <v>2041</v>
      </c>
      <c r="I47" s="157" t="e">
        <f>'1 ประชากรราย หมู่บ้าน'!G460</f>
        <v>#N/A</v>
      </c>
      <c r="J47" s="157">
        <f>'1 ประชากรราย หมู่บ้าน'!H460</f>
        <v>2160</v>
      </c>
    </row>
    <row r="48" spans="1:10" s="26" customFormat="1" ht="23.25" customHeight="1">
      <c r="A48" s="367"/>
      <c r="B48" s="159"/>
      <c r="C48" s="648"/>
      <c r="D48" s="188"/>
      <c r="E48" s="592"/>
      <c r="F48" s="652" t="s">
        <v>29</v>
      </c>
      <c r="G48" s="704">
        <f>SUM(G46:G47)</f>
        <v>2372</v>
      </c>
      <c r="H48" s="704">
        <f>SUM(H46:H47)</f>
        <v>2425</v>
      </c>
      <c r="I48" s="704" t="e">
        <f>SUM(I46:I47)</f>
        <v>#N/A</v>
      </c>
      <c r="J48" s="704">
        <f>SUM(J46:J47)</f>
        <v>2489</v>
      </c>
    </row>
    <row r="49" spans="1:10" s="26" customFormat="1" ht="23.25" customHeight="1">
      <c r="A49" s="367"/>
      <c r="B49" s="159"/>
      <c r="C49" s="648" t="s">
        <v>2050</v>
      </c>
      <c r="D49" s="188" t="s">
        <v>217</v>
      </c>
      <c r="E49" s="592">
        <v>1</v>
      </c>
      <c r="F49" s="118" t="s">
        <v>213</v>
      </c>
      <c r="G49" s="157">
        <f>'1 ประชากรราย หมู่บ้าน'!E450</f>
        <v>2089</v>
      </c>
      <c r="H49" s="157">
        <f>'1 ประชากรราย หมู่บ้าน'!F450</f>
        <v>1410</v>
      </c>
      <c r="I49" s="157" t="e">
        <f>'1 ประชากรราย หมู่บ้าน'!G450</f>
        <v>#N/A</v>
      </c>
      <c r="J49" s="157">
        <f>'1 ประชากรราย หมู่บ้าน'!H450</f>
        <v>1335</v>
      </c>
    </row>
    <row r="50" spans="1:10" ht="23.25" customHeight="1">
      <c r="A50" s="367"/>
      <c r="B50" s="159"/>
      <c r="C50" s="342" t="s">
        <v>2051</v>
      </c>
      <c r="D50" s="188"/>
      <c r="E50" s="592"/>
      <c r="F50" s="651" t="s">
        <v>1652</v>
      </c>
      <c r="G50" s="157">
        <f>'1 ประชากรราย หมู่บ้าน'!E459</f>
        <v>29</v>
      </c>
      <c r="H50" s="157">
        <f>'1 ประชากรราย หมู่บ้าน'!F459</f>
        <v>41</v>
      </c>
      <c r="I50" s="157" t="e">
        <f>'1 ประชากรราย หมู่บ้าน'!G459</f>
        <v>#N/A</v>
      </c>
      <c r="J50" s="157">
        <f>'1 ประชากรราย หมู่บ้าน'!H459</f>
        <v>21</v>
      </c>
    </row>
    <row r="51" spans="1:10" s="26" customFormat="1" ht="23.25" customHeight="1">
      <c r="A51" s="367"/>
      <c r="B51" s="159"/>
      <c r="C51" s="648"/>
      <c r="D51" s="188"/>
      <c r="E51" s="592"/>
      <c r="F51" s="594" t="s">
        <v>29</v>
      </c>
      <c r="G51" s="704">
        <f>SUM(G49:G50)</f>
        <v>2118</v>
      </c>
      <c r="H51" s="704">
        <f>SUM(H49:H50)</f>
        <v>1451</v>
      </c>
      <c r="I51" s="704" t="e">
        <f>SUM(I49:I50)</f>
        <v>#N/A</v>
      </c>
      <c r="J51" s="704">
        <f>SUM(J49:J50)</f>
        <v>1356</v>
      </c>
    </row>
    <row r="52" spans="1:10" ht="23.25" customHeight="1">
      <c r="A52" s="367"/>
      <c r="B52" s="159"/>
      <c r="C52" s="342" t="s">
        <v>1518</v>
      </c>
      <c r="D52" s="188"/>
      <c r="E52" s="592"/>
      <c r="F52" s="118" t="s">
        <v>1656</v>
      </c>
      <c r="G52" s="157">
        <f>'1 ประชากรราย หมู่บ้าน'!E447</f>
        <v>477</v>
      </c>
      <c r="H52" s="157">
        <f>'1 ประชากรราย หมู่บ้าน'!F447</f>
        <v>322</v>
      </c>
      <c r="I52" s="157" t="e">
        <f>'1 ประชากรราย หมู่บ้าน'!G447</f>
        <v>#N/A</v>
      </c>
      <c r="J52" s="157">
        <f>'1 ประชากรราย หมู่บ้าน'!H447</f>
        <v>198</v>
      </c>
    </row>
    <row r="53" spans="1:10" ht="23.25" customHeight="1">
      <c r="A53" s="367"/>
      <c r="B53" s="159"/>
      <c r="C53" s="342"/>
      <c r="D53" s="188"/>
      <c r="E53" s="592"/>
      <c r="F53" s="651" t="s">
        <v>1657</v>
      </c>
      <c r="G53" s="157">
        <f>'1 ประชากรราย หมู่บ้าน'!E457</f>
        <v>1899</v>
      </c>
      <c r="H53" s="157">
        <f>'1 ประชากรราย หมู่บ้าน'!F457</f>
        <v>1851</v>
      </c>
      <c r="I53" s="157" t="e">
        <f>'1 ประชากรราย หมู่บ้าน'!G457</f>
        <v>#N/A</v>
      </c>
      <c r="J53" s="157">
        <f>'1 ประชากรราย หมู่บ้าน'!H457</f>
        <v>1450</v>
      </c>
    </row>
    <row r="54" spans="1:10" ht="23.25" customHeight="1">
      <c r="A54" s="367"/>
      <c r="B54" s="159"/>
      <c r="C54" s="342"/>
      <c r="D54" s="188"/>
      <c r="E54" s="592"/>
      <c r="F54" s="594" t="s">
        <v>29</v>
      </c>
      <c r="G54" s="704">
        <f>SUM(G52:G53)</f>
        <v>2376</v>
      </c>
      <c r="H54" s="704">
        <f>SUM(H52:H53)</f>
        <v>2173</v>
      </c>
      <c r="I54" s="704" t="e">
        <f>SUM(I52:I53)</f>
        <v>#N/A</v>
      </c>
      <c r="J54" s="704">
        <f>SUM(J52:J53)</f>
        <v>1648</v>
      </c>
    </row>
    <row r="55" spans="1:10" ht="23.25" customHeight="1">
      <c r="A55" s="367"/>
      <c r="B55" s="159"/>
      <c r="C55" s="268" t="s">
        <v>2052</v>
      </c>
      <c r="D55" s="648" t="s">
        <v>255</v>
      </c>
      <c r="E55" s="592">
        <v>1</v>
      </c>
      <c r="F55" s="603" t="s">
        <v>214</v>
      </c>
      <c r="G55" s="157">
        <f>'1 ประชากรราย หมู่บ้าน'!E448</f>
        <v>852</v>
      </c>
      <c r="H55" s="157">
        <f>'1 ประชากรราย หมู่บ้าน'!F448</f>
        <v>873</v>
      </c>
      <c r="I55" s="157" t="e">
        <f>'1 ประชากรราย หมู่บ้าน'!G448</f>
        <v>#N/A</v>
      </c>
      <c r="J55" s="157">
        <f>'1 ประชากรราย หมู่บ้าน'!H448</f>
        <v>646</v>
      </c>
    </row>
    <row r="56" spans="1:10" ht="23.25" customHeight="1">
      <c r="A56" s="367"/>
      <c r="B56" s="159"/>
      <c r="C56" s="329" t="s">
        <v>2053</v>
      </c>
      <c r="D56" s="653"/>
      <c r="E56" s="592"/>
      <c r="F56" s="594" t="s">
        <v>29</v>
      </c>
      <c r="G56" s="704">
        <f>G55</f>
        <v>852</v>
      </c>
      <c r="H56" s="704">
        <f>H55</f>
        <v>873</v>
      </c>
      <c r="I56" s="704" t="e">
        <f>I55</f>
        <v>#N/A</v>
      </c>
      <c r="J56" s="704">
        <f>J55</f>
        <v>646</v>
      </c>
    </row>
    <row r="57" spans="1:10" ht="23.25" customHeight="1">
      <c r="A57" s="367"/>
      <c r="B57" s="159"/>
      <c r="C57" s="159" t="s">
        <v>2054</v>
      </c>
      <c r="D57" s="188" t="s">
        <v>219</v>
      </c>
      <c r="E57" s="592">
        <v>1</v>
      </c>
      <c r="F57" s="603" t="s">
        <v>215</v>
      </c>
      <c r="G57" s="157">
        <f>'1 ประชากรราย หมู่บ้าน'!E453</f>
        <v>941</v>
      </c>
      <c r="H57" s="157">
        <f>'1 ประชากรราย หมู่บ้าน'!F453</f>
        <v>989</v>
      </c>
      <c r="I57" s="157" t="e">
        <f>'1 ประชากรราย หมู่บ้าน'!G453</f>
        <v>#N/A</v>
      </c>
      <c r="J57" s="157">
        <f>'1 ประชากรราย หมู่บ้าน'!H453</f>
        <v>846</v>
      </c>
    </row>
    <row r="58" spans="1:10" ht="23.25" customHeight="1">
      <c r="A58" s="655"/>
      <c r="B58" s="630"/>
      <c r="C58" s="630" t="s">
        <v>2055</v>
      </c>
      <c r="D58" s="656"/>
      <c r="E58" s="656"/>
      <c r="F58" s="594" t="s">
        <v>29</v>
      </c>
      <c r="G58" s="704">
        <f>G57</f>
        <v>941</v>
      </c>
      <c r="H58" s="704">
        <f>H57</f>
        <v>989</v>
      </c>
      <c r="I58" s="704" t="e">
        <f>I57</f>
        <v>#N/A</v>
      </c>
      <c r="J58" s="704">
        <f>J57</f>
        <v>846</v>
      </c>
    </row>
    <row r="59" spans="1:11" ht="23.25" customHeight="1">
      <c r="A59" s="914" t="s">
        <v>510</v>
      </c>
      <c r="B59" s="915"/>
      <c r="C59" s="915"/>
      <c r="D59" s="915"/>
      <c r="E59" s="915"/>
      <c r="F59" s="916"/>
      <c r="G59" s="704">
        <f>G21+G30+G38+G42+G45+G48+G51+G54+G56+G58</f>
        <v>37748</v>
      </c>
      <c r="H59" s="704">
        <f>H21+H30+H38+H42+H45+H48+H51+H54+H56+H58</f>
        <v>37823</v>
      </c>
      <c r="I59" s="704" t="e">
        <f>I21+I30+I38+I42+I45+I48+I51+I54+I56+I58</f>
        <v>#N/A</v>
      </c>
      <c r="J59" s="704">
        <f>J21+J30+J38+J42+J45+J48+J51+J54+J56+J58</f>
        <v>43228</v>
      </c>
      <c r="K59" s="69"/>
    </row>
    <row r="60" spans="1:10" ht="23.25" customHeight="1">
      <c r="A60" s="353"/>
      <c r="B60" s="687"/>
      <c r="C60" s="687"/>
      <c r="D60" s="687"/>
      <c r="E60" s="687"/>
      <c r="F60" s="687"/>
      <c r="G60" s="657"/>
      <c r="H60" s="657"/>
      <c r="I60" s="657"/>
      <c r="J60" s="657"/>
    </row>
    <row r="61" spans="1:12" ht="23.25" customHeight="1">
      <c r="A61" s="707"/>
      <c r="B61" s="708"/>
      <c r="C61" s="708"/>
      <c r="D61" s="708"/>
      <c r="E61" s="708"/>
      <c r="F61" s="708"/>
      <c r="G61" s="709"/>
      <c r="H61" s="709"/>
      <c r="I61" s="709"/>
      <c r="J61" s="698"/>
      <c r="K61" s="26"/>
      <c r="L61" s="26"/>
    </row>
    <row r="62" spans="1:10" ht="23.25" customHeight="1">
      <c r="A62" s="707"/>
      <c r="B62" s="708"/>
      <c r="C62" s="708"/>
      <c r="D62" s="708"/>
      <c r="E62" s="708"/>
      <c r="F62" s="708"/>
      <c r="G62" s="709"/>
      <c r="H62" s="709"/>
      <c r="I62" s="709"/>
      <c r="J62" s="709"/>
    </row>
    <row r="63" spans="1:10" ht="23.25" customHeight="1">
      <c r="A63" s="707"/>
      <c r="B63" s="709"/>
      <c r="C63" s="709"/>
      <c r="D63" s="709"/>
      <c r="E63" s="709"/>
      <c r="F63" s="709"/>
      <c r="G63" s="320"/>
      <c r="H63" s="320"/>
      <c r="I63" s="709"/>
      <c r="J63" s="709"/>
    </row>
    <row r="64" spans="1:10" ht="23.25" customHeight="1">
      <c r="A64" s="707"/>
      <c r="B64" s="709"/>
      <c r="C64" s="320"/>
      <c r="D64" s="320"/>
      <c r="E64" s="320"/>
      <c r="F64" s="320"/>
      <c r="G64" s="320"/>
      <c r="H64" s="320"/>
      <c r="I64" s="709"/>
      <c r="J64" s="709"/>
    </row>
    <row r="65" spans="1:10" ht="23.25" customHeight="1">
      <c r="A65" s="707"/>
      <c r="B65" s="709"/>
      <c r="C65" s="320"/>
      <c r="D65" s="320"/>
      <c r="E65" s="320"/>
      <c r="F65" s="320"/>
      <c r="G65" s="320"/>
      <c r="H65" s="320"/>
      <c r="I65" s="709"/>
      <c r="J65" s="709"/>
    </row>
    <row r="66" spans="1:10" ht="23.25" customHeight="1">
      <c r="A66" s="707"/>
      <c r="B66" s="709"/>
      <c r="C66" s="320"/>
      <c r="D66" s="320"/>
      <c r="E66" s="320"/>
      <c r="F66" s="320"/>
      <c r="G66" s="320"/>
      <c r="H66" s="320"/>
      <c r="I66" s="709"/>
      <c r="J66" s="709"/>
    </row>
    <row r="67" spans="1:10" ht="23.25" customHeight="1">
      <c r="A67" s="707"/>
      <c r="B67" s="709"/>
      <c r="C67" s="320"/>
      <c r="D67" s="320"/>
      <c r="E67" s="320"/>
      <c r="F67" s="320"/>
      <c r="G67" s="709"/>
      <c r="H67" s="709"/>
      <c r="I67" s="709"/>
      <c r="J67" s="709"/>
    </row>
    <row r="68" spans="1:10" ht="23.25" customHeight="1">
      <c r="A68" s="710"/>
      <c r="B68" s="709"/>
      <c r="C68" s="709"/>
      <c r="D68" s="709"/>
      <c r="E68" s="709"/>
      <c r="F68" s="709"/>
      <c r="G68" s="711"/>
      <c r="H68" s="711"/>
      <c r="I68" s="711"/>
      <c r="J68" s="711"/>
    </row>
    <row r="69" spans="1:10" ht="23.25" customHeight="1">
      <c r="A69" s="710"/>
      <c r="B69" s="711"/>
      <c r="C69" s="711"/>
      <c r="D69" s="711"/>
      <c r="E69" s="711"/>
      <c r="F69" s="711"/>
      <c r="G69" s="711"/>
      <c r="H69" s="711"/>
      <c r="I69" s="711"/>
      <c r="J69" s="711"/>
    </row>
    <row r="70" spans="1:10" ht="23.25" customHeight="1">
      <c r="A70" s="710"/>
      <c r="B70" s="711"/>
      <c r="C70" s="711"/>
      <c r="D70" s="711"/>
      <c r="E70" s="711"/>
      <c r="F70" s="711"/>
      <c r="G70" s="711"/>
      <c r="H70" s="711"/>
      <c r="I70" s="711"/>
      <c r="J70" s="711"/>
    </row>
    <row r="71" spans="1:10" ht="23.25" customHeight="1">
      <c r="A71" s="710"/>
      <c r="B71" s="711"/>
      <c r="C71" s="711"/>
      <c r="D71" s="711"/>
      <c r="E71" s="711"/>
      <c r="F71" s="711"/>
      <c r="G71" s="711"/>
      <c r="H71" s="711"/>
      <c r="I71" s="711"/>
      <c r="J71" s="711"/>
    </row>
    <row r="72" spans="1:10" ht="23.25" customHeight="1">
      <c r="A72" s="710"/>
      <c r="B72" s="711"/>
      <c r="C72" s="711"/>
      <c r="D72" s="711"/>
      <c r="E72" s="711"/>
      <c r="F72" s="711"/>
      <c r="G72" s="711"/>
      <c r="H72" s="711"/>
      <c r="I72" s="711"/>
      <c r="J72" s="711"/>
    </row>
    <row r="73" spans="1:10" ht="23.25" customHeight="1">
      <c r="A73" s="710"/>
      <c r="B73" s="711"/>
      <c r="C73" s="711"/>
      <c r="D73" s="711"/>
      <c r="E73" s="711"/>
      <c r="F73" s="711"/>
      <c r="G73" s="711"/>
      <c r="H73" s="711"/>
      <c r="I73" s="711"/>
      <c r="J73" s="711"/>
    </row>
    <row r="74" spans="1:10" ht="23.25" customHeight="1">
      <c r="A74" s="710"/>
      <c r="B74" s="711"/>
      <c r="C74" s="711"/>
      <c r="D74" s="711"/>
      <c r="E74" s="711"/>
      <c r="F74" s="711"/>
      <c r="G74" s="711"/>
      <c r="H74" s="711"/>
      <c r="I74" s="711"/>
      <c r="J74" s="711"/>
    </row>
    <row r="75" spans="1:10" ht="23.25" customHeight="1">
      <c r="A75" s="710"/>
      <c r="B75" s="711"/>
      <c r="C75" s="711"/>
      <c r="D75" s="711"/>
      <c r="E75" s="711"/>
      <c r="F75" s="711"/>
      <c r="G75" s="711"/>
      <c r="H75" s="711"/>
      <c r="I75" s="711"/>
      <c r="J75" s="711"/>
    </row>
    <row r="76" spans="1:10" ht="23.25" customHeight="1">
      <c r="A76" s="710"/>
      <c r="B76" s="711"/>
      <c r="C76" s="711"/>
      <c r="D76" s="711"/>
      <c r="E76" s="711"/>
      <c r="F76" s="711"/>
      <c r="G76" s="711"/>
      <c r="H76" s="711"/>
      <c r="I76" s="711"/>
      <c r="J76" s="711"/>
    </row>
    <row r="77" spans="1:10" ht="23.25" customHeight="1">
      <c r="A77" s="710"/>
      <c r="B77" s="711"/>
      <c r="C77" s="711"/>
      <c r="D77" s="711"/>
      <c r="E77" s="711"/>
      <c r="F77" s="711"/>
      <c r="G77" s="711"/>
      <c r="H77" s="711"/>
      <c r="I77" s="711"/>
      <c r="J77" s="711"/>
    </row>
    <row r="78" spans="1:10" ht="23.25" customHeight="1">
      <c r="A78" s="710"/>
      <c r="B78" s="711"/>
      <c r="C78" s="711"/>
      <c r="D78" s="711"/>
      <c r="E78" s="711"/>
      <c r="F78" s="711"/>
      <c r="G78" s="711"/>
      <c r="H78" s="711"/>
      <c r="I78" s="711"/>
      <c r="J78" s="711"/>
    </row>
    <row r="79" spans="1:10" ht="23.25" customHeight="1">
      <c r="A79" s="710"/>
      <c r="B79" s="711"/>
      <c r="C79" s="711"/>
      <c r="D79" s="711"/>
      <c r="E79" s="711"/>
      <c r="F79" s="711"/>
      <c r="G79" s="711"/>
      <c r="H79" s="711"/>
      <c r="I79" s="711"/>
      <c r="J79" s="711"/>
    </row>
    <row r="80" spans="1:10" ht="23.25" customHeight="1">
      <c r="A80" s="710"/>
      <c r="B80" s="711"/>
      <c r="C80" s="711"/>
      <c r="D80" s="711"/>
      <c r="E80" s="711"/>
      <c r="F80" s="711"/>
      <c r="G80" s="711"/>
      <c r="H80" s="711"/>
      <c r="I80" s="711"/>
      <c r="J80" s="711"/>
    </row>
    <row r="81" spans="1:10" ht="23.25" customHeight="1">
      <c r="A81" s="710"/>
      <c r="B81" s="711"/>
      <c r="C81" s="711"/>
      <c r="D81" s="711"/>
      <c r="E81" s="711"/>
      <c r="F81" s="711"/>
      <c r="G81" s="711"/>
      <c r="H81" s="711"/>
      <c r="I81" s="711"/>
      <c r="J81" s="711"/>
    </row>
    <row r="82" spans="1:10" ht="23.25" customHeight="1">
      <c r="A82" s="710"/>
      <c r="B82" s="711"/>
      <c r="C82" s="711"/>
      <c r="D82" s="711"/>
      <c r="E82" s="711"/>
      <c r="F82" s="711"/>
      <c r="G82" s="711"/>
      <c r="H82" s="711"/>
      <c r="I82" s="711"/>
      <c r="J82" s="711"/>
    </row>
    <row r="83" spans="1:10" ht="23.25" customHeight="1">
      <c r="A83" s="710"/>
      <c r="B83" s="711"/>
      <c r="C83" s="711"/>
      <c r="D83" s="711"/>
      <c r="E83" s="711"/>
      <c r="F83" s="711"/>
      <c r="G83" s="711"/>
      <c r="H83" s="711"/>
      <c r="I83" s="711"/>
      <c r="J83" s="711"/>
    </row>
    <row r="84" spans="1:10" ht="23.25" customHeight="1">
      <c r="A84" s="710"/>
      <c r="B84" s="711"/>
      <c r="C84" s="711"/>
      <c r="D84" s="711"/>
      <c r="E84" s="711"/>
      <c r="F84" s="711"/>
      <c r="G84" s="711"/>
      <c r="H84" s="711"/>
      <c r="I84" s="711"/>
      <c r="J84" s="711"/>
    </row>
    <row r="85" spans="1:10" ht="23.25" customHeight="1">
      <c r="A85" s="710"/>
      <c r="B85" s="711"/>
      <c r="C85" s="711"/>
      <c r="D85" s="711"/>
      <c r="E85" s="711"/>
      <c r="F85" s="711"/>
      <c r="G85" s="711"/>
      <c r="H85" s="711"/>
      <c r="I85" s="711"/>
      <c r="J85" s="711"/>
    </row>
    <row r="86" spans="1:10" ht="23.25" customHeight="1">
      <c r="A86" s="710"/>
      <c r="B86" s="711"/>
      <c r="C86" s="711"/>
      <c r="D86" s="711"/>
      <c r="E86" s="711"/>
      <c r="F86" s="711"/>
      <c r="G86" s="711"/>
      <c r="H86" s="711"/>
      <c r="I86" s="711"/>
      <c r="J86" s="711"/>
    </row>
    <row r="87" spans="1:10" ht="23.25" customHeight="1">
      <c r="A87" s="710"/>
      <c r="B87" s="711"/>
      <c r="C87" s="711"/>
      <c r="D87" s="711"/>
      <c r="E87" s="711"/>
      <c r="F87" s="711"/>
      <c r="G87" s="711"/>
      <c r="H87" s="711"/>
      <c r="I87" s="711"/>
      <c r="J87" s="711"/>
    </row>
    <row r="88" spans="1:10" ht="23.25" customHeight="1">
      <c r="A88" s="710"/>
      <c r="B88" s="711"/>
      <c r="C88" s="711"/>
      <c r="D88" s="711"/>
      <c r="E88" s="711"/>
      <c r="F88" s="711"/>
      <c r="G88" s="711"/>
      <c r="H88" s="711"/>
      <c r="I88" s="711"/>
      <c r="J88" s="711"/>
    </row>
    <row r="89" spans="1:10" ht="23.25" customHeight="1">
      <c r="A89" s="710"/>
      <c r="B89" s="711"/>
      <c r="C89" s="711"/>
      <c r="D89" s="711"/>
      <c r="E89" s="711"/>
      <c r="F89" s="711"/>
      <c r="G89" s="711"/>
      <c r="H89" s="711"/>
      <c r="I89" s="711"/>
      <c r="J89" s="711"/>
    </row>
    <row r="90" spans="1:10" ht="23.25" customHeight="1">
      <c r="A90" s="710"/>
      <c r="B90" s="711"/>
      <c r="C90" s="711"/>
      <c r="D90" s="711"/>
      <c r="E90" s="711"/>
      <c r="F90" s="711"/>
      <c r="G90" s="711"/>
      <c r="H90" s="711"/>
      <c r="I90" s="711"/>
      <c r="J90" s="711"/>
    </row>
    <row r="91" spans="1:10" ht="23.25" customHeight="1">
      <c r="A91" s="710"/>
      <c r="B91" s="711"/>
      <c r="C91" s="711"/>
      <c r="D91" s="711"/>
      <c r="E91" s="711"/>
      <c r="F91" s="711"/>
      <c r="G91" s="711"/>
      <c r="H91" s="711"/>
      <c r="I91" s="711"/>
      <c r="J91" s="711"/>
    </row>
    <row r="92" spans="1:10" ht="23.25" customHeight="1">
      <c r="A92" s="710"/>
      <c r="B92" s="711"/>
      <c r="C92" s="711"/>
      <c r="D92" s="711"/>
      <c r="E92" s="711"/>
      <c r="F92" s="711"/>
      <c r="G92" s="711"/>
      <c r="H92" s="711"/>
      <c r="I92" s="711"/>
      <c r="J92" s="711"/>
    </row>
    <row r="93" spans="1:10" ht="23.25" customHeight="1">
      <c r="A93" s="710"/>
      <c r="B93" s="711"/>
      <c r="C93" s="711"/>
      <c r="D93" s="711"/>
      <c r="E93" s="711"/>
      <c r="F93" s="711"/>
      <c r="G93" s="711"/>
      <c r="H93" s="711"/>
      <c r="I93" s="711"/>
      <c r="J93" s="711"/>
    </row>
    <row r="94" spans="1:10" ht="23.25" customHeight="1">
      <c r="A94" s="710"/>
      <c r="B94" s="711"/>
      <c r="C94" s="711"/>
      <c r="D94" s="711"/>
      <c r="E94" s="711"/>
      <c r="F94" s="711"/>
      <c r="G94" s="711"/>
      <c r="H94" s="711"/>
      <c r="I94" s="711"/>
      <c r="J94" s="711"/>
    </row>
    <row r="95" spans="1:10" ht="23.25" customHeight="1">
      <c r="A95" s="710"/>
      <c r="B95" s="711"/>
      <c r="C95" s="711"/>
      <c r="D95" s="711"/>
      <c r="E95" s="711"/>
      <c r="F95" s="711"/>
      <c r="G95" s="711"/>
      <c r="H95" s="711"/>
      <c r="I95" s="711"/>
      <c r="J95" s="711"/>
    </row>
    <row r="96" spans="1:10" ht="23.25" customHeight="1">
      <c r="A96" s="710"/>
      <c r="B96" s="711"/>
      <c r="C96" s="711"/>
      <c r="D96" s="711"/>
      <c r="E96" s="711"/>
      <c r="F96" s="711"/>
      <c r="G96" s="711"/>
      <c r="H96" s="711"/>
      <c r="I96" s="711"/>
      <c r="J96" s="711"/>
    </row>
    <row r="97" spans="1:10" ht="23.25" customHeight="1">
      <c r="A97" s="710"/>
      <c r="B97" s="711"/>
      <c r="C97" s="711"/>
      <c r="D97" s="711"/>
      <c r="E97" s="711"/>
      <c r="F97" s="711"/>
      <c r="G97" s="711"/>
      <c r="H97" s="711"/>
      <c r="I97" s="711"/>
      <c r="J97" s="711"/>
    </row>
    <row r="98" spans="1:10" ht="23.25" customHeight="1">
      <c r="A98" s="710"/>
      <c r="B98" s="711"/>
      <c r="C98" s="711"/>
      <c r="D98" s="711"/>
      <c r="E98" s="711"/>
      <c r="F98" s="711"/>
      <c r="G98" s="711"/>
      <c r="H98" s="711"/>
      <c r="I98" s="711"/>
      <c r="J98" s="711"/>
    </row>
    <row r="99" spans="1:10" ht="23.25" customHeight="1">
      <c r="A99" s="710"/>
      <c r="B99" s="711"/>
      <c r="C99" s="711"/>
      <c r="D99" s="711"/>
      <c r="E99" s="711"/>
      <c r="F99" s="711"/>
      <c r="G99" s="711"/>
      <c r="H99" s="711"/>
      <c r="I99" s="711"/>
      <c r="J99" s="711"/>
    </row>
    <row r="100" spans="1:10" ht="23.25" customHeight="1">
      <c r="A100" s="710"/>
      <c r="B100" s="711"/>
      <c r="C100" s="711"/>
      <c r="D100" s="711"/>
      <c r="E100" s="711"/>
      <c r="F100" s="711"/>
      <c r="G100" s="711"/>
      <c r="H100" s="711"/>
      <c r="I100" s="711"/>
      <c r="J100" s="711"/>
    </row>
    <row r="101" spans="1:10" ht="23.25" customHeight="1">
      <c r="A101" s="710"/>
      <c r="B101" s="711"/>
      <c r="C101" s="711"/>
      <c r="D101" s="711"/>
      <c r="E101" s="711"/>
      <c r="F101" s="711"/>
      <c r="G101" s="711"/>
      <c r="H101" s="711"/>
      <c r="I101" s="711"/>
      <c r="J101" s="711"/>
    </row>
    <row r="102" spans="1:10" ht="23.25" customHeight="1">
      <c r="A102" s="710"/>
      <c r="B102" s="711"/>
      <c r="C102" s="711"/>
      <c r="D102" s="711"/>
      <c r="E102" s="711"/>
      <c r="F102" s="711"/>
      <c r="G102" s="711"/>
      <c r="H102" s="711"/>
      <c r="I102" s="711"/>
      <c r="J102" s="711"/>
    </row>
    <row r="103" spans="1:10" ht="23.25" customHeight="1">
      <c r="A103" s="710"/>
      <c r="B103" s="711"/>
      <c r="C103" s="711"/>
      <c r="D103" s="711"/>
      <c r="E103" s="711"/>
      <c r="F103" s="711"/>
      <c r="G103" s="711"/>
      <c r="H103" s="711"/>
      <c r="I103" s="711"/>
      <c r="J103" s="711"/>
    </row>
    <row r="104" spans="1:10" ht="23.25" customHeight="1">
      <c r="A104" s="710"/>
      <c r="B104" s="711"/>
      <c r="C104" s="711"/>
      <c r="D104" s="711"/>
      <c r="E104" s="711"/>
      <c r="F104" s="711"/>
      <c r="G104" s="711"/>
      <c r="H104" s="711"/>
      <c r="I104" s="711"/>
      <c r="J104" s="711"/>
    </row>
    <row r="105" spans="1:10" ht="23.25" customHeight="1">
      <c r="A105" s="710"/>
      <c r="B105" s="711"/>
      <c r="C105" s="711"/>
      <c r="D105" s="711"/>
      <c r="E105" s="711"/>
      <c r="F105" s="711"/>
      <c r="G105" s="711"/>
      <c r="H105" s="711"/>
      <c r="I105" s="711"/>
      <c r="J105" s="711"/>
    </row>
    <row r="106" spans="1:10" ht="23.25" customHeight="1">
      <c r="A106" s="710"/>
      <c r="B106" s="711"/>
      <c r="C106" s="711"/>
      <c r="D106" s="711"/>
      <c r="E106" s="711"/>
      <c r="F106" s="711"/>
      <c r="G106" s="711"/>
      <c r="H106" s="711"/>
      <c r="I106" s="711"/>
      <c r="J106" s="711"/>
    </row>
    <row r="107" spans="1:10" ht="23.25" customHeight="1">
      <c r="A107" s="710"/>
      <c r="B107" s="711"/>
      <c r="C107" s="711"/>
      <c r="D107" s="711"/>
      <c r="E107" s="711"/>
      <c r="F107" s="711"/>
      <c r="G107" s="711"/>
      <c r="H107" s="711"/>
      <c r="I107" s="711"/>
      <c r="J107" s="711"/>
    </row>
    <row r="108" spans="1:10" ht="23.25" customHeight="1">
      <c r="A108" s="710"/>
      <c r="B108" s="711"/>
      <c r="C108" s="711"/>
      <c r="D108" s="711"/>
      <c r="E108" s="711"/>
      <c r="F108" s="711"/>
      <c r="G108" s="711"/>
      <c r="H108" s="711"/>
      <c r="I108" s="711"/>
      <c r="J108" s="711"/>
    </row>
    <row r="109" spans="1:10" ht="23.25" customHeight="1">
      <c r="A109" s="710"/>
      <c r="B109" s="711"/>
      <c r="C109" s="711"/>
      <c r="D109" s="711"/>
      <c r="E109" s="711"/>
      <c r="F109" s="711"/>
      <c r="G109" s="711"/>
      <c r="H109" s="711"/>
      <c r="I109" s="711"/>
      <c r="J109" s="711"/>
    </row>
    <row r="110" spans="1:10" ht="23.25" customHeight="1">
      <c r="A110" s="710"/>
      <c r="B110" s="711"/>
      <c r="C110" s="711"/>
      <c r="D110" s="711"/>
      <c r="E110" s="711"/>
      <c r="F110" s="711"/>
      <c r="G110" s="711"/>
      <c r="H110" s="711"/>
      <c r="I110" s="711"/>
      <c r="J110" s="711"/>
    </row>
    <row r="111" spans="1:10" ht="23.25" customHeight="1">
      <c r="A111" s="710"/>
      <c r="B111" s="711"/>
      <c r="C111" s="711"/>
      <c r="D111" s="711"/>
      <c r="E111" s="711"/>
      <c r="F111" s="711"/>
      <c r="G111" s="711"/>
      <c r="H111" s="711"/>
      <c r="I111" s="711"/>
      <c r="J111" s="711"/>
    </row>
    <row r="112" spans="1:10" ht="23.25" customHeight="1">
      <c r="A112" s="710"/>
      <c r="B112" s="711"/>
      <c r="C112" s="711"/>
      <c r="D112" s="711"/>
      <c r="E112" s="711"/>
      <c r="F112" s="711"/>
      <c r="G112" s="711"/>
      <c r="H112" s="711"/>
      <c r="I112" s="711"/>
      <c r="J112" s="711"/>
    </row>
    <row r="113" spans="1:10" ht="23.25" customHeight="1">
      <c r="A113" s="710"/>
      <c r="B113" s="711"/>
      <c r="C113" s="711"/>
      <c r="D113" s="711"/>
      <c r="E113" s="711"/>
      <c r="F113" s="711"/>
      <c r="G113" s="711"/>
      <c r="H113" s="711"/>
      <c r="I113" s="711"/>
      <c r="J113" s="711"/>
    </row>
    <row r="114" spans="1:10" ht="23.25" customHeight="1">
      <c r="A114" s="710"/>
      <c r="B114" s="711"/>
      <c r="C114" s="711"/>
      <c r="D114" s="711"/>
      <c r="E114" s="711"/>
      <c r="F114" s="711"/>
      <c r="G114" s="711"/>
      <c r="H114" s="711"/>
      <c r="I114" s="711"/>
      <c r="J114" s="711"/>
    </row>
    <row r="115" spans="1:10" ht="23.25" customHeight="1">
      <c r="A115" s="710"/>
      <c r="B115" s="711"/>
      <c r="C115" s="711"/>
      <c r="D115" s="711"/>
      <c r="E115" s="711"/>
      <c r="F115" s="711"/>
      <c r="G115" s="711"/>
      <c r="H115" s="711"/>
      <c r="I115" s="711"/>
      <c r="J115" s="711"/>
    </row>
    <row r="116" spans="1:10" ht="23.25" customHeight="1">
      <c r="A116" s="710"/>
      <c r="B116" s="711"/>
      <c r="C116" s="711"/>
      <c r="D116" s="711"/>
      <c r="E116" s="711"/>
      <c r="F116" s="711"/>
      <c r="G116" s="711"/>
      <c r="H116" s="711"/>
      <c r="I116" s="711"/>
      <c r="J116" s="711"/>
    </row>
    <row r="117" spans="1:10" ht="23.25" customHeight="1">
      <c r="A117" s="710"/>
      <c r="B117" s="711"/>
      <c r="C117" s="711"/>
      <c r="D117" s="711"/>
      <c r="E117" s="711"/>
      <c r="F117" s="711"/>
      <c r="G117" s="711"/>
      <c r="H117" s="711"/>
      <c r="I117" s="711"/>
      <c r="J117" s="711"/>
    </row>
    <row r="118" spans="1:10" ht="23.25" customHeight="1">
      <c r="A118" s="710"/>
      <c r="B118" s="711"/>
      <c r="C118" s="711"/>
      <c r="D118" s="711"/>
      <c r="E118" s="711"/>
      <c r="F118" s="711"/>
      <c r="G118" s="711"/>
      <c r="H118" s="711"/>
      <c r="I118" s="711"/>
      <c r="J118" s="711"/>
    </row>
    <row r="119" spans="1:10" ht="23.25" customHeight="1">
      <c r="A119" s="710"/>
      <c r="B119" s="711"/>
      <c r="C119" s="711"/>
      <c r="D119" s="711"/>
      <c r="E119" s="711"/>
      <c r="F119" s="711"/>
      <c r="G119" s="711"/>
      <c r="H119" s="711"/>
      <c r="I119" s="711"/>
      <c r="J119" s="711"/>
    </row>
    <row r="120" spans="1:10" ht="23.25" customHeight="1">
      <c r="A120" s="710"/>
      <c r="B120" s="711"/>
      <c r="C120" s="711"/>
      <c r="D120" s="711"/>
      <c r="E120" s="711"/>
      <c r="F120" s="711"/>
      <c r="G120" s="711"/>
      <c r="H120" s="711"/>
      <c r="I120" s="711"/>
      <c r="J120" s="711"/>
    </row>
    <row r="121" spans="1:10" ht="23.25" customHeight="1">
      <c r="A121" s="710"/>
      <c r="B121" s="711"/>
      <c r="C121" s="711"/>
      <c r="D121" s="711"/>
      <c r="E121" s="711"/>
      <c r="F121" s="711"/>
      <c r="G121" s="711"/>
      <c r="H121" s="711"/>
      <c r="I121" s="711"/>
      <c r="J121" s="711"/>
    </row>
    <row r="122" spans="1:10" ht="23.25" customHeight="1">
      <c r="A122" s="710"/>
      <c r="B122" s="711"/>
      <c r="C122" s="711"/>
      <c r="D122" s="711"/>
      <c r="E122" s="711"/>
      <c r="F122" s="711"/>
      <c r="G122" s="711"/>
      <c r="H122" s="711"/>
      <c r="I122" s="711"/>
      <c r="J122" s="711"/>
    </row>
    <row r="123" spans="1:10" ht="23.25" customHeight="1">
      <c r="A123" s="710"/>
      <c r="B123" s="711"/>
      <c r="C123" s="711"/>
      <c r="D123" s="711"/>
      <c r="E123" s="711"/>
      <c r="F123" s="711"/>
      <c r="G123" s="711"/>
      <c r="H123" s="711"/>
      <c r="I123" s="711"/>
      <c r="J123" s="711"/>
    </row>
    <row r="124" spans="1:10" ht="23.25" customHeight="1">
      <c r="A124" s="710"/>
      <c r="B124" s="711"/>
      <c r="C124" s="711"/>
      <c r="D124" s="711"/>
      <c r="E124" s="711"/>
      <c r="F124" s="711"/>
      <c r="G124" s="711"/>
      <c r="H124" s="711"/>
      <c r="I124" s="711"/>
      <c r="J124" s="711"/>
    </row>
    <row r="125" spans="1:10" ht="23.25" customHeight="1">
      <c r="A125" s="710"/>
      <c r="B125" s="711"/>
      <c r="C125" s="711"/>
      <c r="D125" s="711"/>
      <c r="E125" s="711"/>
      <c r="F125" s="711"/>
      <c r="G125" s="711"/>
      <c r="H125" s="711"/>
      <c r="I125" s="711"/>
      <c r="J125" s="711"/>
    </row>
    <row r="126" spans="1:10" ht="23.25" customHeight="1">
      <c r="A126" s="710"/>
      <c r="B126" s="711"/>
      <c r="C126" s="711"/>
      <c r="D126" s="711"/>
      <c r="E126" s="711"/>
      <c r="F126" s="711"/>
      <c r="G126" s="711"/>
      <c r="H126" s="711"/>
      <c r="I126" s="711"/>
      <c r="J126" s="711"/>
    </row>
    <row r="127" spans="1:10" ht="23.25" customHeight="1">
      <c r="A127" s="710"/>
      <c r="B127" s="711"/>
      <c r="C127" s="711"/>
      <c r="D127" s="711"/>
      <c r="E127" s="711"/>
      <c r="F127" s="711"/>
      <c r="G127" s="711"/>
      <c r="H127" s="711"/>
      <c r="I127" s="711"/>
      <c r="J127" s="711"/>
    </row>
    <row r="128" spans="1:10" ht="23.25" customHeight="1">
      <c r="A128" s="710"/>
      <c r="B128" s="711"/>
      <c r="C128" s="711"/>
      <c r="D128" s="711"/>
      <c r="E128" s="711"/>
      <c r="F128" s="711"/>
      <c r="G128" s="711"/>
      <c r="H128" s="711"/>
      <c r="I128" s="711"/>
      <c r="J128" s="711"/>
    </row>
    <row r="129" spans="1:10" ht="23.25" customHeight="1">
      <c r="A129" s="710"/>
      <c r="B129" s="711"/>
      <c r="C129" s="711"/>
      <c r="D129" s="711"/>
      <c r="E129" s="711"/>
      <c r="F129" s="711"/>
      <c r="G129" s="711"/>
      <c r="H129" s="711"/>
      <c r="I129" s="711"/>
      <c r="J129" s="711"/>
    </row>
    <row r="130" spans="1:10" ht="23.25" customHeight="1">
      <c r="A130" s="710"/>
      <c r="B130" s="711"/>
      <c r="C130" s="711"/>
      <c r="D130" s="711"/>
      <c r="E130" s="711"/>
      <c r="F130" s="711"/>
      <c r="G130" s="711"/>
      <c r="H130" s="711"/>
      <c r="I130" s="711"/>
      <c r="J130" s="711"/>
    </row>
    <row r="131" spans="1:10" ht="23.25" customHeight="1">
      <c r="A131" s="710"/>
      <c r="B131" s="711"/>
      <c r="C131" s="711"/>
      <c r="D131" s="711"/>
      <c r="E131" s="711"/>
      <c r="F131" s="711"/>
      <c r="G131" s="711"/>
      <c r="H131" s="711"/>
      <c r="I131" s="711"/>
      <c r="J131" s="711"/>
    </row>
    <row r="132" spans="1:10" ht="23.25" customHeight="1">
      <c r="A132" s="710"/>
      <c r="B132" s="711"/>
      <c r="C132" s="711"/>
      <c r="D132" s="711"/>
      <c r="E132" s="711"/>
      <c r="F132" s="711"/>
      <c r="G132" s="711"/>
      <c r="H132" s="711"/>
      <c r="I132" s="711"/>
      <c r="J132" s="711"/>
    </row>
    <row r="133" spans="1:10" ht="23.25" customHeight="1">
      <c r="A133" s="710"/>
      <c r="B133" s="711"/>
      <c r="C133" s="711"/>
      <c r="D133" s="711"/>
      <c r="E133" s="711"/>
      <c r="F133" s="711"/>
      <c r="G133" s="711"/>
      <c r="H133" s="711"/>
      <c r="I133" s="711"/>
      <c r="J133" s="711"/>
    </row>
    <row r="134" spans="1:10" ht="23.25" customHeight="1">
      <c r="A134" s="710"/>
      <c r="B134" s="711"/>
      <c r="C134" s="711"/>
      <c r="D134" s="711"/>
      <c r="E134" s="711"/>
      <c r="F134" s="711"/>
      <c r="G134" s="711"/>
      <c r="H134" s="711"/>
      <c r="I134" s="711"/>
      <c r="J134" s="711"/>
    </row>
    <row r="135" spans="1:10" ht="23.25" customHeight="1">
      <c r="A135" s="710"/>
      <c r="B135" s="711"/>
      <c r="C135" s="711"/>
      <c r="D135" s="711"/>
      <c r="E135" s="711"/>
      <c r="F135" s="711"/>
      <c r="G135" s="711"/>
      <c r="H135" s="711"/>
      <c r="I135" s="711"/>
      <c r="J135" s="711"/>
    </row>
    <row r="136" spans="1:10" ht="23.25" customHeight="1">
      <c r="A136" s="710"/>
      <c r="B136" s="711"/>
      <c r="C136" s="711"/>
      <c r="D136" s="711"/>
      <c r="E136" s="711"/>
      <c r="F136" s="711"/>
      <c r="G136" s="711"/>
      <c r="H136" s="711"/>
      <c r="I136" s="711"/>
      <c r="J136" s="711"/>
    </row>
    <row r="137" spans="1:10" ht="23.25" customHeight="1">
      <c r="A137" s="710"/>
      <c r="B137" s="711"/>
      <c r="C137" s="711"/>
      <c r="D137" s="711"/>
      <c r="E137" s="711"/>
      <c r="F137" s="711"/>
      <c r="G137" s="711"/>
      <c r="H137" s="711"/>
      <c r="I137" s="711"/>
      <c r="J137" s="711"/>
    </row>
    <row r="138" spans="1:10" ht="23.25" customHeight="1">
      <c r="A138" s="710"/>
      <c r="B138" s="711"/>
      <c r="C138" s="711"/>
      <c r="D138" s="711"/>
      <c r="E138" s="711"/>
      <c r="F138" s="711"/>
      <c r="G138" s="711"/>
      <c r="H138" s="711"/>
      <c r="I138" s="711"/>
      <c r="J138" s="711"/>
    </row>
    <row r="139" spans="1:10" ht="23.25" customHeight="1">
      <c r="A139" s="710"/>
      <c r="B139" s="711"/>
      <c r="C139" s="711"/>
      <c r="D139" s="711"/>
      <c r="E139" s="711"/>
      <c r="F139" s="711"/>
      <c r="G139" s="711"/>
      <c r="H139" s="711"/>
      <c r="I139" s="711"/>
      <c r="J139" s="711"/>
    </row>
    <row r="140" spans="1:10" ht="23.25" customHeight="1">
      <c r="A140" s="710"/>
      <c r="B140" s="711"/>
      <c r="C140" s="711"/>
      <c r="D140" s="711"/>
      <c r="E140" s="711"/>
      <c r="F140" s="711"/>
      <c r="G140" s="711"/>
      <c r="H140" s="711"/>
      <c r="I140" s="711"/>
      <c r="J140" s="711"/>
    </row>
    <row r="141" spans="1:10" ht="23.25" customHeight="1">
      <c r="A141" s="710"/>
      <c r="B141" s="711"/>
      <c r="C141" s="711"/>
      <c r="D141" s="711"/>
      <c r="E141" s="711"/>
      <c r="F141" s="711"/>
      <c r="G141" s="711"/>
      <c r="H141" s="711"/>
      <c r="I141" s="711"/>
      <c r="J141" s="711"/>
    </row>
    <row r="142" spans="1:10" ht="23.25" customHeight="1">
      <c r="A142" s="710"/>
      <c r="B142" s="711"/>
      <c r="C142" s="711"/>
      <c r="D142" s="711"/>
      <c r="E142" s="711"/>
      <c r="F142" s="711"/>
      <c r="G142" s="711"/>
      <c r="H142" s="711"/>
      <c r="I142" s="711"/>
      <c r="J142" s="711"/>
    </row>
    <row r="143" spans="1:10" ht="23.25" customHeight="1">
      <c r="A143" s="710"/>
      <c r="B143" s="711"/>
      <c r="C143" s="711"/>
      <c r="D143" s="711"/>
      <c r="E143" s="711"/>
      <c r="F143" s="711"/>
      <c r="G143" s="711"/>
      <c r="H143" s="711"/>
      <c r="I143" s="711"/>
      <c r="J143" s="711"/>
    </row>
    <row r="144" spans="1:10" ht="23.25" customHeight="1">
      <c r="A144" s="710"/>
      <c r="B144" s="711"/>
      <c r="C144" s="711"/>
      <c r="D144" s="711"/>
      <c r="E144" s="711"/>
      <c r="F144" s="711"/>
      <c r="G144" s="711"/>
      <c r="H144" s="711"/>
      <c r="I144" s="711"/>
      <c r="J144" s="711"/>
    </row>
    <row r="145" spans="1:10" ht="23.25" customHeight="1">
      <c r="A145" s="710"/>
      <c r="B145" s="711"/>
      <c r="C145" s="711"/>
      <c r="D145" s="711"/>
      <c r="E145" s="711"/>
      <c r="F145" s="711"/>
      <c r="G145" s="711"/>
      <c r="H145" s="711"/>
      <c r="I145" s="711"/>
      <c r="J145" s="711"/>
    </row>
    <row r="146" spans="1:10" ht="23.25" customHeight="1">
      <c r="A146" s="710"/>
      <c r="B146" s="711"/>
      <c r="C146" s="711"/>
      <c r="D146" s="711"/>
      <c r="E146" s="711"/>
      <c r="F146" s="711"/>
      <c r="G146" s="711"/>
      <c r="H146" s="711"/>
      <c r="I146" s="711"/>
      <c r="J146" s="711"/>
    </row>
    <row r="147" spans="1:10" ht="23.25" customHeight="1">
      <c r="A147" s="710"/>
      <c r="B147" s="711"/>
      <c r="C147" s="711"/>
      <c r="D147" s="711"/>
      <c r="E147" s="711"/>
      <c r="F147" s="711"/>
      <c r="G147" s="711"/>
      <c r="H147" s="711"/>
      <c r="I147" s="711"/>
      <c r="J147" s="711"/>
    </row>
    <row r="148" spans="1:10" ht="23.25" customHeight="1">
      <c r="A148" s="710"/>
      <c r="B148" s="711"/>
      <c r="C148" s="711"/>
      <c r="D148" s="711"/>
      <c r="E148" s="711"/>
      <c r="F148" s="711"/>
      <c r="G148" s="711"/>
      <c r="H148" s="711"/>
      <c r="I148" s="711"/>
      <c r="J148" s="711"/>
    </row>
    <row r="149" spans="1:10" ht="23.25" customHeight="1">
      <c r="A149" s="710"/>
      <c r="B149" s="711"/>
      <c r="C149" s="711"/>
      <c r="D149" s="711"/>
      <c r="E149" s="711"/>
      <c r="F149" s="711"/>
      <c r="G149" s="711"/>
      <c r="H149" s="711"/>
      <c r="I149" s="711"/>
      <c r="J149" s="711"/>
    </row>
    <row r="150" spans="1:10" ht="23.25" customHeight="1">
      <c r="A150" s="710"/>
      <c r="B150" s="711"/>
      <c r="C150" s="711"/>
      <c r="D150" s="711"/>
      <c r="E150" s="711"/>
      <c r="F150" s="711"/>
      <c r="G150" s="711"/>
      <c r="H150" s="711"/>
      <c r="I150" s="711"/>
      <c r="J150" s="711"/>
    </row>
    <row r="151" spans="1:10" ht="23.25" customHeight="1">
      <c r="A151" s="710"/>
      <c r="B151" s="711"/>
      <c r="C151" s="711"/>
      <c r="D151" s="711"/>
      <c r="E151" s="711"/>
      <c r="F151" s="711"/>
      <c r="G151" s="711"/>
      <c r="H151" s="711"/>
      <c r="I151" s="711"/>
      <c r="J151" s="711"/>
    </row>
    <row r="152" spans="1:10" ht="23.25" customHeight="1">
      <c r="A152" s="710"/>
      <c r="B152" s="711"/>
      <c r="C152" s="711"/>
      <c r="D152" s="711"/>
      <c r="E152" s="711"/>
      <c r="F152" s="711"/>
      <c r="G152" s="711"/>
      <c r="H152" s="711"/>
      <c r="I152" s="711"/>
      <c r="J152" s="711"/>
    </row>
    <row r="153" spans="1:10" ht="23.25" customHeight="1">
      <c r="A153" s="710"/>
      <c r="B153" s="711"/>
      <c r="C153" s="711"/>
      <c r="D153" s="711"/>
      <c r="E153" s="711"/>
      <c r="F153" s="711"/>
      <c r="G153" s="711"/>
      <c r="H153" s="711"/>
      <c r="I153" s="711"/>
      <c r="J153" s="711"/>
    </row>
    <row r="154" spans="1:10" ht="23.25" customHeight="1">
      <c r="A154" s="710"/>
      <c r="B154" s="711"/>
      <c r="C154" s="711"/>
      <c r="D154" s="711"/>
      <c r="E154" s="711"/>
      <c r="F154" s="711"/>
      <c r="G154" s="711"/>
      <c r="H154" s="711"/>
      <c r="I154" s="711"/>
      <c r="J154" s="711"/>
    </row>
    <row r="155" spans="1:10" ht="23.25" customHeight="1">
      <c r="A155" s="710"/>
      <c r="B155" s="711"/>
      <c r="C155" s="711"/>
      <c r="D155" s="711"/>
      <c r="E155" s="711"/>
      <c r="F155" s="711"/>
      <c r="G155" s="711"/>
      <c r="H155" s="711"/>
      <c r="I155" s="711"/>
      <c r="J155" s="711"/>
    </row>
    <row r="156" spans="1:10" ht="23.25" customHeight="1">
      <c r="A156" s="710"/>
      <c r="B156" s="711"/>
      <c r="C156" s="711"/>
      <c r="D156" s="711"/>
      <c r="E156" s="711"/>
      <c r="F156" s="711"/>
      <c r="G156" s="711"/>
      <c r="H156" s="711"/>
      <c r="I156" s="711"/>
      <c r="J156" s="711"/>
    </row>
    <row r="157" spans="1:10" ht="23.25" customHeight="1">
      <c r="A157" s="710"/>
      <c r="B157" s="711"/>
      <c r="C157" s="711"/>
      <c r="D157" s="711"/>
      <c r="E157" s="711"/>
      <c r="F157" s="711"/>
      <c r="G157" s="711"/>
      <c r="H157" s="711"/>
      <c r="I157" s="711"/>
      <c r="J157" s="711"/>
    </row>
    <row r="158" spans="1:10" ht="23.25" customHeight="1">
      <c r="A158" s="710"/>
      <c r="B158" s="711"/>
      <c r="C158" s="711"/>
      <c r="D158" s="711"/>
      <c r="E158" s="711"/>
      <c r="F158" s="711"/>
      <c r="G158" s="711"/>
      <c r="H158" s="711"/>
      <c r="I158" s="711"/>
      <c r="J158" s="711"/>
    </row>
    <row r="159" spans="1:10" ht="23.25" customHeight="1">
      <c r="A159" s="710"/>
      <c r="B159" s="711"/>
      <c r="C159" s="711"/>
      <c r="D159" s="711"/>
      <c r="E159" s="711"/>
      <c r="F159" s="711"/>
      <c r="G159" s="711"/>
      <c r="H159" s="711"/>
      <c r="I159" s="711"/>
      <c r="J159" s="711"/>
    </row>
    <row r="160" spans="1:10" ht="23.25" customHeight="1">
      <c r="A160" s="710"/>
      <c r="B160" s="711"/>
      <c r="C160" s="711"/>
      <c r="D160" s="711"/>
      <c r="E160" s="711"/>
      <c r="F160" s="711"/>
      <c r="G160" s="711"/>
      <c r="H160" s="711"/>
      <c r="I160" s="711"/>
      <c r="J160" s="711"/>
    </row>
    <row r="161" spans="1:10" ht="23.25" customHeight="1">
      <c r="A161" s="710"/>
      <c r="B161" s="711"/>
      <c r="C161" s="711"/>
      <c r="D161" s="711"/>
      <c r="E161" s="711"/>
      <c r="F161" s="711"/>
      <c r="G161" s="711"/>
      <c r="H161" s="711"/>
      <c r="I161" s="711"/>
      <c r="J161" s="711"/>
    </row>
    <row r="162" spans="1:10" ht="23.25" customHeight="1">
      <c r="A162" s="710"/>
      <c r="B162" s="711"/>
      <c r="C162" s="711"/>
      <c r="D162" s="711"/>
      <c r="E162" s="711"/>
      <c r="F162" s="711"/>
      <c r="G162" s="711"/>
      <c r="H162" s="711"/>
      <c r="I162" s="711"/>
      <c r="J162" s="711"/>
    </row>
    <row r="163" spans="1:10" ht="23.25" customHeight="1">
      <c r="A163" s="710"/>
      <c r="B163" s="711"/>
      <c r="C163" s="711"/>
      <c r="D163" s="711"/>
      <c r="E163" s="711"/>
      <c r="F163" s="711"/>
      <c r="G163" s="711"/>
      <c r="H163" s="711"/>
      <c r="I163" s="711"/>
      <c r="J163" s="711"/>
    </row>
    <row r="164" spans="1:10" ht="23.25" customHeight="1">
      <c r="A164" s="710"/>
      <c r="B164" s="711"/>
      <c r="C164" s="711"/>
      <c r="D164" s="711"/>
      <c r="E164" s="711"/>
      <c r="F164" s="711"/>
      <c r="G164" s="711"/>
      <c r="H164" s="711"/>
      <c r="I164" s="711"/>
      <c r="J164" s="711"/>
    </row>
    <row r="165" spans="1:10" ht="23.25" customHeight="1">
      <c r="A165" s="710"/>
      <c r="B165" s="711"/>
      <c r="C165" s="711"/>
      <c r="D165" s="711"/>
      <c r="E165" s="711"/>
      <c r="F165" s="711"/>
      <c r="G165" s="711"/>
      <c r="H165" s="711"/>
      <c r="I165" s="711"/>
      <c r="J165" s="711"/>
    </row>
    <row r="166" spans="1:10" ht="23.25" customHeight="1">
      <c r="A166" s="710"/>
      <c r="B166" s="711"/>
      <c r="C166" s="711"/>
      <c r="D166" s="711"/>
      <c r="E166" s="711"/>
      <c r="F166" s="711"/>
      <c r="G166" s="711"/>
      <c r="H166" s="711"/>
      <c r="I166" s="711"/>
      <c r="J166" s="711"/>
    </row>
    <row r="167" spans="1:10" ht="23.25" customHeight="1">
      <c r="A167" s="710"/>
      <c r="B167" s="711"/>
      <c r="C167" s="711"/>
      <c r="D167" s="711"/>
      <c r="E167" s="711"/>
      <c r="F167" s="711"/>
      <c r="G167" s="711"/>
      <c r="H167" s="711"/>
      <c r="I167" s="711"/>
      <c r="J167" s="711"/>
    </row>
    <row r="168" spans="1:10" ht="23.25" customHeight="1">
      <c r="A168" s="710"/>
      <c r="B168" s="711"/>
      <c r="C168" s="711"/>
      <c r="D168" s="711"/>
      <c r="E168" s="711"/>
      <c r="F168" s="711"/>
      <c r="G168" s="711"/>
      <c r="H168" s="711"/>
      <c r="I168" s="711"/>
      <c r="J168" s="711"/>
    </row>
    <row r="169" spans="1:10" ht="23.25" customHeight="1">
      <c r="A169" s="710"/>
      <c r="B169" s="711"/>
      <c r="C169" s="711"/>
      <c r="D169" s="711"/>
      <c r="E169" s="711"/>
      <c r="F169" s="711"/>
      <c r="G169" s="711"/>
      <c r="H169" s="711"/>
      <c r="I169" s="711"/>
      <c r="J169" s="711"/>
    </row>
    <row r="170" spans="1:10" ht="23.25" customHeight="1">
      <c r="A170" s="710"/>
      <c r="B170" s="711"/>
      <c r="C170" s="711"/>
      <c r="D170" s="711"/>
      <c r="E170" s="711"/>
      <c r="F170" s="711"/>
      <c r="G170" s="711"/>
      <c r="H170" s="711"/>
      <c r="I170" s="711"/>
      <c r="J170" s="711"/>
    </row>
    <row r="171" spans="1:10" ht="23.25" customHeight="1">
      <c r="A171" s="710"/>
      <c r="B171" s="711"/>
      <c r="C171" s="711"/>
      <c r="D171" s="711"/>
      <c r="E171" s="711"/>
      <c r="F171" s="711"/>
      <c r="G171" s="711"/>
      <c r="H171" s="711"/>
      <c r="I171" s="711"/>
      <c r="J171" s="711"/>
    </row>
    <row r="172" spans="1:10" ht="23.25" customHeight="1">
      <c r="A172" s="710"/>
      <c r="B172" s="711"/>
      <c r="C172" s="711"/>
      <c r="D172" s="711"/>
      <c r="E172" s="711"/>
      <c r="F172" s="711"/>
      <c r="G172" s="711"/>
      <c r="H172" s="711"/>
      <c r="I172" s="711"/>
      <c r="J172" s="711"/>
    </row>
    <row r="173" spans="1:10" ht="23.25" customHeight="1">
      <c r="A173" s="710"/>
      <c r="B173" s="711"/>
      <c r="C173" s="711"/>
      <c r="D173" s="711"/>
      <c r="E173" s="711"/>
      <c r="F173" s="711"/>
      <c r="G173" s="711"/>
      <c r="H173" s="711"/>
      <c r="I173" s="711"/>
      <c r="J173" s="711"/>
    </row>
    <row r="174" spans="1:10" ht="23.25" customHeight="1">
      <c r="A174" s="710"/>
      <c r="B174" s="711"/>
      <c r="C174" s="711"/>
      <c r="D174" s="711"/>
      <c r="E174" s="711"/>
      <c r="F174" s="711"/>
      <c r="G174" s="711"/>
      <c r="H174" s="711"/>
      <c r="I174" s="711"/>
      <c r="J174" s="711"/>
    </row>
    <row r="175" spans="1:10" ht="23.25" customHeight="1">
      <c r="A175" s="710"/>
      <c r="B175" s="711"/>
      <c r="C175" s="711"/>
      <c r="D175" s="711"/>
      <c r="E175" s="711"/>
      <c r="F175" s="711"/>
      <c r="G175" s="711"/>
      <c r="H175" s="711"/>
      <c r="I175" s="711"/>
      <c r="J175" s="711"/>
    </row>
    <row r="176" spans="1:10" ht="23.25" customHeight="1">
      <c r="A176" s="710"/>
      <c r="B176" s="711"/>
      <c r="C176" s="711"/>
      <c r="D176" s="711"/>
      <c r="E176" s="711"/>
      <c r="F176" s="711"/>
      <c r="G176" s="711"/>
      <c r="H176" s="711"/>
      <c r="I176" s="711"/>
      <c r="J176" s="711"/>
    </row>
    <row r="177" spans="1:10" ht="23.25" customHeight="1">
      <c r="A177" s="710"/>
      <c r="B177" s="711"/>
      <c r="C177" s="711"/>
      <c r="D177" s="711"/>
      <c r="E177" s="711"/>
      <c r="F177" s="711"/>
      <c r="G177" s="711"/>
      <c r="H177" s="711"/>
      <c r="I177" s="711"/>
      <c r="J177" s="711"/>
    </row>
    <row r="178" spans="1:10" ht="23.25" customHeight="1">
      <c r="A178" s="710"/>
      <c r="B178" s="711"/>
      <c r="C178" s="711"/>
      <c r="D178" s="711"/>
      <c r="E178" s="711"/>
      <c r="F178" s="711"/>
      <c r="G178" s="711"/>
      <c r="H178" s="711"/>
      <c r="I178" s="711"/>
      <c r="J178" s="711"/>
    </row>
    <row r="179" spans="1:10" ht="23.25" customHeight="1">
      <c r="A179" s="710"/>
      <c r="B179" s="711"/>
      <c r="C179" s="711"/>
      <c r="D179" s="711"/>
      <c r="E179" s="711"/>
      <c r="F179" s="711"/>
      <c r="G179" s="711"/>
      <c r="H179" s="711"/>
      <c r="I179" s="711"/>
      <c r="J179" s="711"/>
    </row>
    <row r="180" spans="1:10" ht="23.25" customHeight="1">
      <c r="A180" s="710"/>
      <c r="B180" s="711"/>
      <c r="C180" s="711"/>
      <c r="D180" s="711"/>
      <c r="E180" s="711"/>
      <c r="F180" s="711"/>
      <c r="G180" s="711"/>
      <c r="H180" s="711"/>
      <c r="I180" s="711"/>
      <c r="J180" s="711"/>
    </row>
    <row r="181" spans="1:10" ht="23.25" customHeight="1">
      <c r="A181" s="710"/>
      <c r="B181" s="711"/>
      <c r="C181" s="711"/>
      <c r="D181" s="711"/>
      <c r="E181" s="711"/>
      <c r="F181" s="711"/>
      <c r="G181" s="711"/>
      <c r="H181" s="711"/>
      <c r="I181" s="711"/>
      <c r="J181" s="711"/>
    </row>
    <row r="182" spans="1:10" ht="23.25" customHeight="1">
      <c r="A182" s="710"/>
      <c r="B182" s="711"/>
      <c r="C182" s="711"/>
      <c r="D182" s="711"/>
      <c r="E182" s="711"/>
      <c r="F182" s="711"/>
      <c r="G182" s="711"/>
      <c r="H182" s="711"/>
      <c r="I182" s="711"/>
      <c r="J182" s="711"/>
    </row>
    <row r="183" spans="1:10" ht="23.25" customHeight="1">
      <c r="A183" s="710"/>
      <c r="B183" s="711"/>
      <c r="C183" s="711"/>
      <c r="D183" s="711"/>
      <c r="E183" s="711"/>
      <c r="F183" s="711"/>
      <c r="G183" s="711"/>
      <c r="H183" s="711"/>
      <c r="I183" s="711"/>
      <c r="J183" s="711"/>
    </row>
    <row r="184" spans="1:10" ht="23.25" customHeight="1">
      <c r="A184" s="710"/>
      <c r="B184" s="711"/>
      <c r="C184" s="711"/>
      <c r="D184" s="711"/>
      <c r="E184" s="711"/>
      <c r="F184" s="711"/>
      <c r="G184" s="711"/>
      <c r="H184" s="711"/>
      <c r="I184" s="711"/>
      <c r="J184" s="711"/>
    </row>
    <row r="185" spans="1:10" ht="23.25" customHeight="1">
      <c r="A185" s="710"/>
      <c r="B185" s="711"/>
      <c r="C185" s="711"/>
      <c r="D185" s="711"/>
      <c r="E185" s="711"/>
      <c r="F185" s="711"/>
      <c r="G185" s="711"/>
      <c r="H185" s="711"/>
      <c r="I185" s="711"/>
      <c r="J185" s="711"/>
    </row>
    <row r="186" spans="1:10" ht="23.25" customHeight="1">
      <c r="A186" s="710"/>
      <c r="B186" s="711"/>
      <c r="C186" s="711"/>
      <c r="D186" s="711"/>
      <c r="E186" s="711"/>
      <c r="F186" s="711"/>
      <c r="G186" s="711"/>
      <c r="H186" s="711"/>
      <c r="I186" s="711"/>
      <c r="J186" s="711"/>
    </row>
    <row r="187" spans="1:10" ht="23.25" customHeight="1">
      <c r="A187" s="710"/>
      <c r="B187" s="711"/>
      <c r="C187" s="711"/>
      <c r="D187" s="711"/>
      <c r="E187" s="711"/>
      <c r="F187" s="711"/>
      <c r="G187" s="711"/>
      <c r="H187" s="711"/>
      <c r="I187" s="711"/>
      <c r="J187" s="711"/>
    </row>
    <row r="188" spans="1:10" ht="23.25" customHeight="1">
      <c r="A188" s="710"/>
      <c r="B188" s="711"/>
      <c r="C188" s="711"/>
      <c r="D188" s="711"/>
      <c r="E188" s="711"/>
      <c r="F188" s="711"/>
      <c r="G188" s="711"/>
      <c r="H188" s="711"/>
      <c r="I188" s="711"/>
      <c r="J188" s="711"/>
    </row>
    <row r="189" spans="1:10" ht="23.25" customHeight="1">
      <c r="A189" s="710"/>
      <c r="B189" s="711"/>
      <c r="C189" s="711"/>
      <c r="D189" s="711"/>
      <c r="E189" s="711"/>
      <c r="F189" s="711"/>
      <c r="G189" s="711"/>
      <c r="H189" s="711"/>
      <c r="I189" s="711"/>
      <c r="J189" s="711"/>
    </row>
    <row r="190" spans="1:10" ht="23.25" customHeight="1">
      <c r="A190" s="710"/>
      <c r="B190" s="711"/>
      <c r="C190" s="711"/>
      <c r="D190" s="711"/>
      <c r="E190" s="711"/>
      <c r="F190" s="711"/>
      <c r="G190" s="711"/>
      <c r="H190" s="711"/>
      <c r="I190" s="711"/>
      <c r="J190" s="711"/>
    </row>
    <row r="191" spans="1:10" ht="23.25" customHeight="1">
      <c r="A191" s="710"/>
      <c r="B191" s="711"/>
      <c r="C191" s="711"/>
      <c r="D191" s="711"/>
      <c r="E191" s="711"/>
      <c r="F191" s="711"/>
      <c r="G191" s="711"/>
      <c r="H191" s="711"/>
      <c r="I191" s="711"/>
      <c r="J191" s="711"/>
    </row>
    <row r="192" spans="1:10" ht="23.25" customHeight="1">
      <c r="A192" s="710"/>
      <c r="B192" s="711"/>
      <c r="C192" s="711"/>
      <c r="D192" s="711"/>
      <c r="E192" s="711"/>
      <c r="F192" s="711"/>
      <c r="G192" s="711"/>
      <c r="H192" s="711"/>
      <c r="I192" s="711"/>
      <c r="J192" s="711"/>
    </row>
    <row r="193" spans="1:10" ht="23.25" customHeight="1">
      <c r="A193" s="710"/>
      <c r="B193" s="711"/>
      <c r="C193" s="711"/>
      <c r="D193" s="711"/>
      <c r="E193" s="711"/>
      <c r="F193" s="711"/>
      <c r="G193" s="711"/>
      <c r="H193" s="711"/>
      <c r="I193" s="711"/>
      <c r="J193" s="711"/>
    </row>
    <row r="194" spans="1:10" ht="23.25" customHeight="1">
      <c r="A194" s="710"/>
      <c r="B194" s="711"/>
      <c r="C194" s="711"/>
      <c r="D194" s="711"/>
      <c r="E194" s="711"/>
      <c r="F194" s="711"/>
      <c r="G194" s="711"/>
      <c r="H194" s="711"/>
      <c r="I194" s="711"/>
      <c r="J194" s="711"/>
    </row>
    <row r="195" spans="1:10" ht="23.25" customHeight="1">
      <c r="A195" s="710"/>
      <c r="B195" s="711"/>
      <c r="C195" s="711"/>
      <c r="D195" s="711"/>
      <c r="E195" s="711"/>
      <c r="F195" s="711"/>
      <c r="G195" s="711"/>
      <c r="H195" s="711"/>
      <c r="I195" s="711"/>
      <c r="J195" s="711"/>
    </row>
    <row r="196" spans="1:10" ht="23.25" customHeight="1">
      <c r="A196" s="710"/>
      <c r="B196" s="711"/>
      <c r="C196" s="711"/>
      <c r="D196" s="711"/>
      <c r="E196" s="711"/>
      <c r="F196" s="711"/>
      <c r="G196" s="711"/>
      <c r="H196" s="711"/>
      <c r="I196" s="711"/>
      <c r="J196" s="711"/>
    </row>
    <row r="197" spans="1:10" ht="23.25" customHeight="1">
      <c r="A197" s="710"/>
      <c r="B197" s="711"/>
      <c r="C197" s="711"/>
      <c r="D197" s="711"/>
      <c r="E197" s="711"/>
      <c r="F197" s="711"/>
      <c r="G197" s="711"/>
      <c r="H197" s="711"/>
      <c r="I197" s="711"/>
      <c r="J197" s="711"/>
    </row>
    <row r="198" spans="1:10" ht="23.25" customHeight="1">
      <c r="A198" s="710"/>
      <c r="B198" s="711"/>
      <c r="C198" s="711"/>
      <c r="D198" s="711"/>
      <c r="E198" s="711"/>
      <c r="F198" s="711"/>
      <c r="G198" s="711"/>
      <c r="H198" s="711"/>
      <c r="I198" s="711"/>
      <c r="J198" s="711"/>
    </row>
    <row r="199" spans="1:10" ht="23.25" customHeight="1">
      <c r="A199" s="710"/>
      <c r="B199" s="711"/>
      <c r="C199" s="711"/>
      <c r="D199" s="711"/>
      <c r="E199" s="711"/>
      <c r="F199" s="711"/>
      <c r="G199" s="711"/>
      <c r="H199" s="711"/>
      <c r="I199" s="711"/>
      <c r="J199" s="711"/>
    </row>
    <row r="200" spans="1:10" ht="23.25" customHeight="1">
      <c r="A200" s="710"/>
      <c r="B200" s="711"/>
      <c r="C200" s="711"/>
      <c r="D200" s="711"/>
      <c r="E200" s="711"/>
      <c r="F200" s="711"/>
      <c r="G200" s="711"/>
      <c r="H200" s="711"/>
      <c r="I200" s="711"/>
      <c r="J200" s="711"/>
    </row>
    <row r="201" spans="1:10" ht="23.25" customHeight="1">
      <c r="A201" s="710"/>
      <c r="B201" s="711"/>
      <c r="C201" s="711"/>
      <c r="D201" s="711"/>
      <c r="E201" s="711"/>
      <c r="F201" s="711"/>
      <c r="G201" s="711"/>
      <c r="H201" s="711"/>
      <c r="I201" s="711"/>
      <c r="J201" s="711"/>
    </row>
    <row r="202" spans="1:10" ht="23.25" customHeight="1">
      <c r="A202" s="710"/>
      <c r="B202" s="711"/>
      <c r="C202" s="711"/>
      <c r="D202" s="711"/>
      <c r="E202" s="711"/>
      <c r="F202" s="711"/>
      <c r="G202" s="711"/>
      <c r="H202" s="711"/>
      <c r="I202" s="711"/>
      <c r="J202" s="711"/>
    </row>
    <row r="203" spans="1:10" ht="23.25" customHeight="1">
      <c r="A203" s="710"/>
      <c r="B203" s="711"/>
      <c r="C203" s="711"/>
      <c r="D203" s="711"/>
      <c r="E203" s="711"/>
      <c r="F203" s="711"/>
      <c r="G203" s="711"/>
      <c r="H203" s="711"/>
      <c r="I203" s="711"/>
      <c r="J203" s="711"/>
    </row>
    <row r="204" spans="1:10" ht="23.25" customHeight="1">
      <c r="A204" s="710"/>
      <c r="B204" s="711"/>
      <c r="C204" s="711"/>
      <c r="D204" s="711"/>
      <c r="E204" s="711"/>
      <c r="F204" s="711"/>
      <c r="G204" s="711"/>
      <c r="H204" s="711"/>
      <c r="I204" s="711"/>
      <c r="J204" s="711"/>
    </row>
    <row r="205" spans="1:10" ht="23.25" customHeight="1">
      <c r="A205" s="710"/>
      <c r="B205" s="711"/>
      <c r="C205" s="711"/>
      <c r="D205" s="711"/>
      <c r="E205" s="711"/>
      <c r="F205" s="711"/>
      <c r="G205" s="711"/>
      <c r="H205" s="711"/>
      <c r="I205" s="711"/>
      <c r="J205" s="711"/>
    </row>
    <row r="206" spans="1:10" ht="23.25" customHeight="1">
      <c r="A206" s="710"/>
      <c r="B206" s="711"/>
      <c r="C206" s="711"/>
      <c r="D206" s="711"/>
      <c r="E206" s="711"/>
      <c r="F206" s="711"/>
      <c r="G206" s="711"/>
      <c r="H206" s="711"/>
      <c r="I206" s="711"/>
      <c r="J206" s="711"/>
    </row>
    <row r="207" spans="1:10" ht="23.25" customHeight="1">
      <c r="A207" s="710"/>
      <c r="B207" s="711"/>
      <c r="C207" s="711"/>
      <c r="D207" s="711"/>
      <c r="E207" s="711"/>
      <c r="F207" s="711"/>
      <c r="G207" s="711"/>
      <c r="H207" s="711"/>
      <c r="I207" s="711"/>
      <c r="J207" s="711"/>
    </row>
    <row r="208" spans="1:10" ht="23.25" customHeight="1">
      <c r="A208" s="710"/>
      <c r="B208" s="711"/>
      <c r="C208" s="711"/>
      <c r="D208" s="711"/>
      <c r="E208" s="711"/>
      <c r="F208" s="711"/>
      <c r="G208" s="711"/>
      <c r="H208" s="711"/>
      <c r="I208" s="711"/>
      <c r="J208" s="711"/>
    </row>
    <row r="209" spans="1:10" ht="23.25" customHeight="1">
      <c r="A209" s="710"/>
      <c r="B209" s="711"/>
      <c r="C209" s="711"/>
      <c r="D209" s="711"/>
      <c r="E209" s="711"/>
      <c r="F209" s="711"/>
      <c r="G209" s="711"/>
      <c r="H209" s="711"/>
      <c r="I209" s="711"/>
      <c r="J209" s="711"/>
    </row>
    <row r="210" spans="1:10" ht="23.25" customHeight="1">
      <c r="A210" s="710"/>
      <c r="B210" s="711"/>
      <c r="C210" s="711"/>
      <c r="D210" s="711"/>
      <c r="E210" s="711"/>
      <c r="F210" s="711"/>
      <c r="G210" s="711"/>
      <c r="H210" s="711"/>
      <c r="I210" s="711"/>
      <c r="J210" s="711"/>
    </row>
    <row r="211" spans="1:10" ht="23.25" customHeight="1">
      <c r="A211" s="710"/>
      <c r="B211" s="711"/>
      <c r="C211" s="711"/>
      <c r="D211" s="711"/>
      <c r="E211" s="711"/>
      <c r="F211" s="711"/>
      <c r="G211" s="711"/>
      <c r="H211" s="711"/>
      <c r="I211" s="711"/>
      <c r="J211" s="711"/>
    </row>
    <row r="212" spans="1:10" ht="23.25" customHeight="1">
      <c r="A212" s="710"/>
      <c r="B212" s="711"/>
      <c r="C212" s="711"/>
      <c r="D212" s="711"/>
      <c r="E212" s="711"/>
      <c r="F212" s="711"/>
      <c r="G212" s="711"/>
      <c r="H212" s="711"/>
      <c r="I212" s="711"/>
      <c r="J212" s="711"/>
    </row>
  </sheetData>
  <sheetProtection/>
  <mergeCells count="2">
    <mergeCell ref="G1:I1"/>
    <mergeCell ref="A59:F59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  <rowBreaks count="1" manualBreakCount="1">
    <brk id="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1"/>
  <sheetViews>
    <sheetView zoomScaleSheetLayoutView="100" workbookViewId="0" topLeftCell="A37">
      <selection activeCell="O10" sqref="O10"/>
    </sheetView>
  </sheetViews>
  <sheetFormatPr defaultColWidth="9.140625" defaultRowHeight="21.75"/>
  <cols>
    <col min="1" max="1" width="7.7109375" style="53" customWidth="1"/>
    <col min="2" max="2" width="12.7109375" style="6" customWidth="1"/>
    <col min="3" max="3" width="15.7109375" style="6" customWidth="1"/>
    <col min="4" max="4" width="8.421875" style="53" hidden="1" customWidth="1"/>
    <col min="5" max="5" width="6.00390625" style="6" hidden="1" customWidth="1"/>
    <col min="6" max="6" width="20.7109375" style="24" customWidth="1"/>
    <col min="7" max="10" width="9.7109375" style="49" customWidth="1"/>
    <col min="11" max="16384" width="9.140625" style="6" customWidth="1"/>
  </cols>
  <sheetData>
    <row r="1" spans="1:10" ht="21.75" customHeight="1">
      <c r="A1" s="575" t="s">
        <v>24</v>
      </c>
      <c r="B1" s="584" t="s">
        <v>25</v>
      </c>
      <c r="C1" s="575" t="s">
        <v>26</v>
      </c>
      <c r="D1" s="77" t="s">
        <v>27</v>
      </c>
      <c r="E1" s="576" t="s">
        <v>263</v>
      </c>
      <c r="F1" s="585" t="s">
        <v>28</v>
      </c>
      <c r="G1" s="911" t="s">
        <v>22</v>
      </c>
      <c r="H1" s="912"/>
      <c r="I1" s="913"/>
      <c r="J1" s="669" t="s">
        <v>1676</v>
      </c>
    </row>
    <row r="2" spans="1:10" ht="21.75" customHeight="1">
      <c r="A2" s="578"/>
      <c r="B2" s="586"/>
      <c r="C2" s="578"/>
      <c r="D2" s="85"/>
      <c r="E2" s="579" t="s">
        <v>257</v>
      </c>
      <c r="F2" s="587"/>
      <c r="G2" s="580" t="s">
        <v>408</v>
      </c>
      <c r="H2" s="580" t="s">
        <v>409</v>
      </c>
      <c r="I2" s="580" t="s">
        <v>29</v>
      </c>
      <c r="J2" s="581" t="s">
        <v>1677</v>
      </c>
    </row>
    <row r="3" spans="1:10" ht="23.25">
      <c r="A3" s="638" t="s">
        <v>220</v>
      </c>
      <c r="B3" s="188" t="s">
        <v>221</v>
      </c>
      <c r="C3" s="639" t="s">
        <v>229</v>
      </c>
      <c r="D3" s="591"/>
      <c r="E3" s="592">
        <v>3</v>
      </c>
      <c r="F3" s="648" t="s">
        <v>1916</v>
      </c>
      <c r="G3" s="157">
        <f>'1 ประชากรราย หมู่บ้าน'!E497</f>
        <v>582</v>
      </c>
      <c r="H3" s="157">
        <f>'1 ประชากรราย หมู่บ้าน'!F497</f>
        <v>582</v>
      </c>
      <c r="I3" s="157" t="e">
        <f>'1 ประชากรราย หมู่บ้าน'!G497</f>
        <v>#N/A</v>
      </c>
      <c r="J3" s="157">
        <f>'1 ประชากรราย หมู่บ้าน'!H497</f>
        <v>536</v>
      </c>
    </row>
    <row r="4" spans="1:10" ht="23.25">
      <c r="A4" s="638"/>
      <c r="B4" s="188"/>
      <c r="C4" s="639" t="s">
        <v>1971</v>
      </c>
      <c r="D4" s="591"/>
      <c r="E4" s="592"/>
      <c r="F4" s="648" t="s">
        <v>227</v>
      </c>
      <c r="G4" s="157">
        <f>'1 ประชากรราย หมู่บ้าน'!E499</f>
        <v>366</v>
      </c>
      <c r="H4" s="157">
        <f>'1 ประชากรราย หมู่บ้าน'!F499</f>
        <v>405</v>
      </c>
      <c r="I4" s="157" t="e">
        <f>'1 ประชากรราย หมู่บ้าน'!G499</f>
        <v>#N/A</v>
      </c>
      <c r="J4" s="157">
        <f>'1 ประชากรราย หมู่บ้าน'!H499</f>
        <v>276</v>
      </c>
    </row>
    <row r="5" spans="1:10" ht="23.25">
      <c r="A5" s="638"/>
      <c r="B5" s="188"/>
      <c r="C5" s="639"/>
      <c r="D5" s="591"/>
      <c r="E5" s="592"/>
      <c r="F5" s="648" t="s">
        <v>519</v>
      </c>
      <c r="G5" s="157">
        <f>'1 ประชากรราย หมู่บ้าน'!E502</f>
        <v>512</v>
      </c>
      <c r="H5" s="157">
        <f>'1 ประชากรราย หมู่บ้าน'!F502</f>
        <v>532</v>
      </c>
      <c r="I5" s="157" t="e">
        <f>'1 ประชากรราย หมู่บ้าน'!G502</f>
        <v>#N/A</v>
      </c>
      <c r="J5" s="157">
        <f>'1 ประชากรราย หมู่บ้าน'!H502</f>
        <v>444</v>
      </c>
    </row>
    <row r="6" spans="1:10" ht="23.25">
      <c r="A6" s="638"/>
      <c r="B6" s="188"/>
      <c r="C6" s="639"/>
      <c r="D6" s="591"/>
      <c r="E6" s="592"/>
      <c r="F6" s="691" t="s">
        <v>228</v>
      </c>
      <c r="G6" s="157">
        <f>'1 ประชากรราย หมู่บ้าน'!E504</f>
        <v>196</v>
      </c>
      <c r="H6" s="157">
        <f>'1 ประชากรราย หมู่บ้าน'!F504</f>
        <v>227</v>
      </c>
      <c r="I6" s="157" t="e">
        <f>'1 ประชากรราย หมู่บ้าน'!G504</f>
        <v>#N/A</v>
      </c>
      <c r="J6" s="157">
        <f>'1 ประชากรราย หมู่บ้าน'!H504</f>
        <v>155</v>
      </c>
    </row>
    <row r="7" spans="1:11" ht="23.25">
      <c r="A7" s="638"/>
      <c r="B7" s="188"/>
      <c r="C7" s="639"/>
      <c r="D7" s="591"/>
      <c r="E7" s="592"/>
      <c r="F7" s="612" t="s">
        <v>1810</v>
      </c>
      <c r="G7" s="534">
        <f>SUM(G3:G6)</f>
        <v>1656</v>
      </c>
      <c r="H7" s="534">
        <f>SUM(H3:H6)</f>
        <v>1746</v>
      </c>
      <c r="I7" s="534" t="e">
        <f>SUM(I3:I6)</f>
        <v>#N/A</v>
      </c>
      <c r="J7" s="534">
        <f>SUM(J3:J6)</f>
        <v>1411</v>
      </c>
      <c r="K7" s="50"/>
    </row>
    <row r="8" spans="1:11" ht="23.25">
      <c r="A8" s="638"/>
      <c r="B8" s="188"/>
      <c r="C8" s="639"/>
      <c r="D8" s="591"/>
      <c r="E8" s="592"/>
      <c r="F8" s="178" t="s">
        <v>1905</v>
      </c>
      <c r="G8" s="208"/>
      <c r="H8" s="208"/>
      <c r="I8" s="208"/>
      <c r="J8" s="208"/>
      <c r="K8" s="50"/>
    </row>
    <row r="9" spans="1:11" ht="23.25">
      <c r="A9" s="638"/>
      <c r="B9" s="188"/>
      <c r="C9" s="639"/>
      <c r="D9" s="591"/>
      <c r="E9" s="592"/>
      <c r="F9" s="215" t="s">
        <v>1981</v>
      </c>
      <c r="G9" s="157">
        <f>'1 ประชากรราย หมู่บ้าน'!E525</f>
        <v>1107</v>
      </c>
      <c r="H9" s="157">
        <f>'1 ประชากรราย หมู่บ้าน'!F525</f>
        <v>1232</v>
      </c>
      <c r="I9" s="157" t="e">
        <f>'1 ประชากรราย หมู่บ้าน'!G525</f>
        <v>#N/A</v>
      </c>
      <c r="J9" s="157">
        <f>'1 ประชากรราย หมู่บ้าน'!H525</f>
        <v>1337</v>
      </c>
      <c r="K9" s="50"/>
    </row>
    <row r="10" spans="1:11" ht="23.25">
      <c r="A10" s="638"/>
      <c r="B10" s="188"/>
      <c r="C10" s="639"/>
      <c r="D10" s="591"/>
      <c r="E10" s="592"/>
      <c r="F10" s="193" t="s">
        <v>1982</v>
      </c>
      <c r="G10" s="173">
        <f>'1 ประชากรราย หมู่บ้าน'!E526</f>
        <v>240</v>
      </c>
      <c r="H10" s="173">
        <f>'1 ประชากรราย หมู่บ้าน'!F526</f>
        <v>217</v>
      </c>
      <c r="I10" s="173" t="e">
        <f>'1 ประชากรราย หมู่บ้าน'!G526</f>
        <v>#N/A</v>
      </c>
      <c r="J10" s="173">
        <f>'1 ประชากรราย หมู่บ้าน'!H526</f>
        <v>281</v>
      </c>
      <c r="K10" s="50"/>
    </row>
    <row r="11" spans="1:11" ht="23.25">
      <c r="A11" s="638"/>
      <c r="B11" s="188"/>
      <c r="C11" s="639"/>
      <c r="D11" s="591"/>
      <c r="E11" s="592"/>
      <c r="F11" s="612" t="s">
        <v>1987</v>
      </c>
      <c r="G11" s="534">
        <f>SUM(G9:G10)</f>
        <v>1347</v>
      </c>
      <c r="H11" s="534">
        <f>SUM(H9:H10)</f>
        <v>1449</v>
      </c>
      <c r="I11" s="534" t="e">
        <f>SUM(I9:I10)</f>
        <v>#N/A</v>
      </c>
      <c r="J11" s="534">
        <f>SUM(J9:J10)</f>
        <v>1618</v>
      </c>
      <c r="K11" s="50"/>
    </row>
    <row r="12" spans="1:11" ht="23.25">
      <c r="A12" s="638"/>
      <c r="B12" s="188"/>
      <c r="C12" s="639"/>
      <c r="D12" s="591"/>
      <c r="E12" s="592"/>
      <c r="F12" s="807" t="s">
        <v>1983</v>
      </c>
      <c r="G12" s="214">
        <f>'1 ประชากรราย หมู่บ้าน'!E528</f>
        <v>131</v>
      </c>
      <c r="H12" s="214">
        <f>'1 ประชากรราย หมู่บ้าน'!F528</f>
        <v>127</v>
      </c>
      <c r="I12" s="214" t="e">
        <f>'1 ประชากรราย หมู่บ้าน'!G528</f>
        <v>#N/A</v>
      </c>
      <c r="J12" s="214">
        <f>'1 ประชากรราย หมู่บ้าน'!H528</f>
        <v>126</v>
      </c>
      <c r="K12" s="50"/>
    </row>
    <row r="13" spans="1:11" ht="23.25">
      <c r="A13" s="638"/>
      <c r="B13" s="188"/>
      <c r="C13" s="639"/>
      <c r="D13" s="591"/>
      <c r="E13" s="592"/>
      <c r="F13" s="806" t="s">
        <v>1984</v>
      </c>
      <c r="G13" s="157">
        <f>'1 ประชากรราย หมู่บ้าน'!E529</f>
        <v>174</v>
      </c>
      <c r="H13" s="157">
        <f>'1 ประชากรราย หมู่บ้าน'!F529</f>
        <v>143</v>
      </c>
      <c r="I13" s="157" t="e">
        <f>'1 ประชากรราย หมู่บ้าน'!G529</f>
        <v>#N/A</v>
      </c>
      <c r="J13" s="157">
        <f>'1 ประชากรราย หมู่บ้าน'!H529</f>
        <v>142</v>
      </c>
      <c r="K13" s="50"/>
    </row>
    <row r="14" spans="1:11" ht="23.25">
      <c r="A14" s="638"/>
      <c r="B14" s="188"/>
      <c r="C14" s="639"/>
      <c r="D14" s="591"/>
      <c r="E14" s="592"/>
      <c r="F14" s="806" t="s">
        <v>1985</v>
      </c>
      <c r="G14" s="157">
        <f>'1 ประชากรราย หมู่บ้าน'!E530</f>
        <v>71</v>
      </c>
      <c r="H14" s="157">
        <f>'1 ประชากรราย หมู่บ้าน'!F530</f>
        <v>77</v>
      </c>
      <c r="I14" s="157" t="e">
        <f>'1 ประชากรราย หมู่บ้าน'!G530</f>
        <v>#N/A</v>
      </c>
      <c r="J14" s="157">
        <f>'1 ประชากรราย หมู่บ้าน'!H530</f>
        <v>126</v>
      </c>
      <c r="K14" s="50"/>
    </row>
    <row r="15" spans="1:11" ht="23.25">
      <c r="A15" s="638"/>
      <c r="B15" s="188"/>
      <c r="C15" s="639"/>
      <c r="D15" s="591"/>
      <c r="E15" s="592"/>
      <c r="F15" s="808" t="s">
        <v>363</v>
      </c>
      <c r="G15" s="173">
        <f>'1 ประชากรราย หมู่บ้าน'!E531</f>
        <v>109</v>
      </c>
      <c r="H15" s="173">
        <f>'1 ประชากรราย หมู่บ้าน'!F531</f>
        <v>124</v>
      </c>
      <c r="I15" s="173" t="e">
        <f>'1 ประชากรราย หมู่บ้าน'!G531</f>
        <v>#N/A</v>
      </c>
      <c r="J15" s="173">
        <f>'1 ประชากรราย หมู่บ้าน'!H531</f>
        <v>117</v>
      </c>
      <c r="K15" s="50"/>
    </row>
    <row r="16" spans="1:11" ht="23.25">
      <c r="A16" s="638"/>
      <c r="B16" s="188"/>
      <c r="C16" s="639"/>
      <c r="D16" s="591"/>
      <c r="E16" s="592"/>
      <c r="F16" s="809" t="s">
        <v>1986</v>
      </c>
      <c r="G16" s="534">
        <f>SUM(G12:G15)</f>
        <v>485</v>
      </c>
      <c r="H16" s="534">
        <f>SUM(H12:H15)</f>
        <v>471</v>
      </c>
      <c r="I16" s="534" t="e">
        <f>SUM(I12:I15)</f>
        <v>#N/A</v>
      </c>
      <c r="J16" s="534">
        <f>SUM(J12:J15)</f>
        <v>511</v>
      </c>
      <c r="K16" s="50"/>
    </row>
    <row r="17" spans="1:10" ht="23.25">
      <c r="A17" s="591"/>
      <c r="B17" s="188"/>
      <c r="C17" s="159"/>
      <c r="D17" s="591"/>
      <c r="E17" s="592"/>
      <c r="F17" s="537" t="s">
        <v>1887</v>
      </c>
      <c r="G17" s="214">
        <f>G11+G16</f>
        <v>1832</v>
      </c>
      <c r="H17" s="214">
        <f>H11+H16</f>
        <v>1920</v>
      </c>
      <c r="I17" s="214" t="e">
        <f>I11+I16</f>
        <v>#N/A</v>
      </c>
      <c r="J17" s="214">
        <f>J11+J16</f>
        <v>2129</v>
      </c>
    </row>
    <row r="18" spans="1:10" ht="23.25">
      <c r="A18" s="591"/>
      <c r="B18" s="188"/>
      <c r="C18" s="159"/>
      <c r="D18" s="591"/>
      <c r="E18" s="592"/>
      <c r="F18" s="629" t="s">
        <v>1889</v>
      </c>
      <c r="G18" s="595">
        <f>G7+G17</f>
        <v>3488</v>
      </c>
      <c r="H18" s="595">
        <f>H7+H17</f>
        <v>3666</v>
      </c>
      <c r="I18" s="595" t="e">
        <f>I7+I17</f>
        <v>#N/A</v>
      </c>
      <c r="J18" s="595">
        <f>J7+J17</f>
        <v>3540</v>
      </c>
    </row>
    <row r="19" spans="1:10" ht="23.25">
      <c r="A19" s="591"/>
      <c r="B19" s="188"/>
      <c r="C19" s="188" t="s">
        <v>222</v>
      </c>
      <c r="D19" s="598"/>
      <c r="E19" s="592">
        <f>SUM(E20+E22+E26+E29+E36+E44+E49)</f>
        <v>26</v>
      </c>
      <c r="F19" s="208"/>
      <c r="G19" s="595"/>
      <c r="H19" s="595"/>
      <c r="I19" s="595"/>
      <c r="J19" s="595"/>
    </row>
    <row r="20" spans="1:10" ht="23.25">
      <c r="A20" s="591"/>
      <c r="B20" s="188"/>
      <c r="C20" s="740" t="s">
        <v>1512</v>
      </c>
      <c r="D20" s="598">
        <v>1</v>
      </c>
      <c r="E20" s="592">
        <v>2</v>
      </c>
      <c r="F20" s="693" t="s">
        <v>1908</v>
      </c>
      <c r="G20" s="157">
        <f>'1 ประชากรราย หมู่บ้าน'!E500</f>
        <v>426</v>
      </c>
      <c r="H20" s="157">
        <f>'1 ประชากรราย หมู่บ้าน'!F500</f>
        <v>327</v>
      </c>
      <c r="I20" s="157" t="e">
        <f>'1 ประชากรราย หมู่บ้าน'!G500</f>
        <v>#N/A</v>
      </c>
      <c r="J20" s="157">
        <f>'1 ประชากรราย หมู่บ้าน'!H500</f>
        <v>422</v>
      </c>
    </row>
    <row r="21" spans="1:10" ht="23.25">
      <c r="A21" s="591"/>
      <c r="B21" s="188"/>
      <c r="C21" s="648" t="s">
        <v>1507</v>
      </c>
      <c r="D21" s="598"/>
      <c r="E21" s="592"/>
      <c r="F21" s="692" t="s">
        <v>29</v>
      </c>
      <c r="G21" s="534">
        <f>SUM(G20:G20)</f>
        <v>426</v>
      </c>
      <c r="H21" s="534">
        <f>SUM(H20:H20)</f>
        <v>327</v>
      </c>
      <c r="I21" s="534" t="e">
        <f>SUM(I20:I20)</f>
        <v>#N/A</v>
      </c>
      <c r="J21" s="534">
        <f>J20</f>
        <v>422</v>
      </c>
    </row>
    <row r="22" spans="1:10" ht="23.25">
      <c r="A22" s="591"/>
      <c r="B22" s="188"/>
      <c r="C22" s="159" t="s">
        <v>1509</v>
      </c>
      <c r="D22" s="598">
        <v>3</v>
      </c>
      <c r="E22" s="592">
        <v>3</v>
      </c>
      <c r="F22" s="784" t="s">
        <v>359</v>
      </c>
      <c r="G22" s="157">
        <f>'1 ประชากรราย หมู่บ้าน'!E498</f>
        <v>369</v>
      </c>
      <c r="H22" s="157">
        <f>'1 ประชากรราย หมู่บ้าน'!F498</f>
        <v>400</v>
      </c>
      <c r="I22" s="157" t="e">
        <f>'1 ประชากรราย หมู่บ้าน'!G498</f>
        <v>#N/A</v>
      </c>
      <c r="J22" s="157">
        <f>'1 ประชากรราย หมู่บ้าน'!H498</f>
        <v>641</v>
      </c>
    </row>
    <row r="23" spans="1:10" ht="23.25">
      <c r="A23" s="591"/>
      <c r="B23" s="188"/>
      <c r="C23" s="159" t="s">
        <v>230</v>
      </c>
      <c r="D23" s="598"/>
      <c r="E23" s="592"/>
      <c r="F23" s="773" t="s">
        <v>1907</v>
      </c>
      <c r="G23" s="157">
        <f>'1 ประชากรราย หมู่บ้าน'!E509</f>
        <v>327</v>
      </c>
      <c r="H23" s="157">
        <f>'1 ประชากรราย หมู่บ้าน'!F509</f>
        <v>316</v>
      </c>
      <c r="I23" s="157" t="e">
        <f>'1 ประชากรราย หมู่บ้าน'!G509</f>
        <v>#N/A</v>
      </c>
      <c r="J23" s="157">
        <f>'1 ประชากรราย หมู่บ้าน'!H509</f>
        <v>274</v>
      </c>
    </row>
    <row r="24" spans="1:10" ht="23.25">
      <c r="A24" s="591"/>
      <c r="B24" s="188"/>
      <c r="C24" s="159"/>
      <c r="D24" s="598"/>
      <c r="E24" s="592"/>
      <c r="F24" s="785" t="s">
        <v>1906</v>
      </c>
      <c r="G24" s="157">
        <f>'1 ประชากรราย หมู่บ้าน'!E513</f>
        <v>326</v>
      </c>
      <c r="H24" s="157">
        <f>'1 ประชากรราย หมู่บ้าน'!F513</f>
        <v>295</v>
      </c>
      <c r="I24" s="157" t="e">
        <f>'1 ประชากรราย หมู่บ้าน'!G513</f>
        <v>#N/A</v>
      </c>
      <c r="J24" s="157">
        <f>'1 ประชากรราย หมู่บ้าน'!H513</f>
        <v>239</v>
      </c>
    </row>
    <row r="25" spans="1:10" ht="23.25">
      <c r="A25" s="591"/>
      <c r="B25" s="188"/>
      <c r="C25" s="159"/>
      <c r="D25" s="598"/>
      <c r="E25" s="592"/>
      <c r="F25" s="692" t="s">
        <v>29</v>
      </c>
      <c r="G25" s="534">
        <f>SUM(G22:G24)</f>
        <v>1022</v>
      </c>
      <c r="H25" s="534">
        <f>SUM(H22:H24)</f>
        <v>1011</v>
      </c>
      <c r="I25" s="534" t="e">
        <f>SUM(I22:I24)</f>
        <v>#N/A</v>
      </c>
      <c r="J25" s="534">
        <f>SUM(J22:J24)</f>
        <v>1154</v>
      </c>
    </row>
    <row r="26" spans="1:10" ht="23.25">
      <c r="A26" s="591"/>
      <c r="B26" s="188"/>
      <c r="C26" s="188" t="s">
        <v>1510</v>
      </c>
      <c r="D26" s="598">
        <v>2</v>
      </c>
      <c r="E26" s="592">
        <v>2</v>
      </c>
      <c r="F26" s="789" t="s">
        <v>1853</v>
      </c>
      <c r="G26" s="157">
        <f>'1 ประชากรราย หมู่บ้าน'!E501</f>
        <v>217</v>
      </c>
      <c r="H26" s="157">
        <f>'1 ประชากรราย หมู่บ้าน'!F501</f>
        <v>240</v>
      </c>
      <c r="I26" s="157" t="e">
        <f>'1 ประชากรราย หมู่บ้าน'!G501</f>
        <v>#N/A</v>
      </c>
      <c r="J26" s="157">
        <f>'1 ประชากรราย หมู่บ้าน'!H501</f>
        <v>284</v>
      </c>
    </row>
    <row r="27" spans="1:10" ht="23.25">
      <c r="A27" s="591"/>
      <c r="B27" s="188"/>
      <c r="C27" s="188"/>
      <c r="D27" s="598"/>
      <c r="E27" s="592"/>
      <c r="F27" s="785" t="s">
        <v>231</v>
      </c>
      <c r="G27" s="157">
        <f>'1 ประชากรราย หมู่บ้าน'!E503</f>
        <v>384</v>
      </c>
      <c r="H27" s="157">
        <f>'1 ประชากรราย หมู่บ้าน'!F503</f>
        <v>419</v>
      </c>
      <c r="I27" s="157" t="e">
        <f>'1 ประชากรราย หมู่บ้าน'!G503</f>
        <v>#N/A</v>
      </c>
      <c r="J27" s="157">
        <f>'1 ประชากรราย หมู่บ้าน'!H503</f>
        <v>286</v>
      </c>
    </row>
    <row r="28" spans="1:10" ht="23.25">
      <c r="A28" s="606"/>
      <c r="B28" s="279"/>
      <c r="C28" s="279"/>
      <c r="D28" s="598"/>
      <c r="E28" s="592"/>
      <c r="F28" s="692" t="s">
        <v>29</v>
      </c>
      <c r="G28" s="534">
        <f>SUM(G26:G27)</f>
        <v>601</v>
      </c>
      <c r="H28" s="534">
        <f>SUM(H26:H27)</f>
        <v>659</v>
      </c>
      <c r="I28" s="534" t="e">
        <f>SUM(I26:I27)</f>
        <v>#N/A</v>
      </c>
      <c r="J28" s="534">
        <f>SUM(J26:J27)</f>
        <v>570</v>
      </c>
    </row>
    <row r="29" spans="1:10" ht="23.25">
      <c r="A29" s="638" t="s">
        <v>220</v>
      </c>
      <c r="B29" s="188" t="s">
        <v>224</v>
      </c>
      <c r="C29" s="271" t="s">
        <v>1511</v>
      </c>
      <c r="D29" s="598">
        <v>4</v>
      </c>
      <c r="E29" s="592">
        <v>6</v>
      </c>
      <c r="F29" s="789" t="s">
        <v>2024</v>
      </c>
      <c r="G29" s="157">
        <f>'1 ประชากรราย หมู่บ้าน'!E490</f>
        <v>440</v>
      </c>
      <c r="H29" s="157">
        <f>'1 ประชากรราย หมู่บ้าน'!F490</f>
        <v>466</v>
      </c>
      <c r="I29" s="157" t="e">
        <f>'1 ประชากรราย หมู่บ้าน'!G490</f>
        <v>#N/A</v>
      </c>
      <c r="J29" s="157">
        <f>'1 ประชากรราย หมู่บ้าน'!H490</f>
        <v>378</v>
      </c>
    </row>
    <row r="30" spans="1:10" ht="23.25">
      <c r="A30" s="638"/>
      <c r="B30" s="188"/>
      <c r="C30" s="271"/>
      <c r="D30" s="598"/>
      <c r="E30" s="592"/>
      <c r="F30" s="97" t="s">
        <v>358</v>
      </c>
      <c r="G30" s="157">
        <f>'1 ประชากรราย หมู่บ้าน'!E491</f>
        <v>522</v>
      </c>
      <c r="H30" s="157">
        <f>'1 ประชากรราย หมู่บ้าน'!F491</f>
        <v>544</v>
      </c>
      <c r="I30" s="157" t="e">
        <f>'1 ประชากรราย หมู่บ้าน'!G491</f>
        <v>#N/A</v>
      </c>
      <c r="J30" s="157">
        <f>'1 ประชากรราย หมู่บ้าน'!H491</f>
        <v>367</v>
      </c>
    </row>
    <row r="31" spans="1:10" ht="23.25">
      <c r="A31" s="638"/>
      <c r="B31" s="188"/>
      <c r="C31" s="271"/>
      <c r="D31" s="598"/>
      <c r="E31" s="592"/>
      <c r="F31" s="773" t="s">
        <v>356</v>
      </c>
      <c r="G31" s="157">
        <f>'1 ประชากรราย หมู่บ้าน'!E492</f>
        <v>297</v>
      </c>
      <c r="H31" s="157">
        <f>'1 ประชากรราย หมู่บ้าน'!F492</f>
        <v>320</v>
      </c>
      <c r="I31" s="157" t="e">
        <f>'1 ประชากรราย หมู่บ้าน'!G492</f>
        <v>#N/A</v>
      </c>
      <c r="J31" s="157">
        <f>'1 ประชากรราย หมู่บ้าน'!H492</f>
        <v>673</v>
      </c>
    </row>
    <row r="32" spans="1:10" ht="23.25">
      <c r="A32" s="638"/>
      <c r="B32" s="188"/>
      <c r="C32" s="271"/>
      <c r="D32" s="598"/>
      <c r="E32" s="592"/>
      <c r="F32" s="773" t="s">
        <v>357</v>
      </c>
      <c r="G32" s="157">
        <f>'1 ประชากรราย หมู่บ้าน'!E493</f>
        <v>154</v>
      </c>
      <c r="H32" s="157">
        <f>'1 ประชากรราย หมู่บ้าน'!F493</f>
        <v>161</v>
      </c>
      <c r="I32" s="157" t="e">
        <f>'1 ประชากรราย หมู่บ้าน'!G493</f>
        <v>#N/A</v>
      </c>
      <c r="J32" s="157">
        <f>'1 ประชากรราย หมู่บ้าน'!H493</f>
        <v>113</v>
      </c>
    </row>
    <row r="33" spans="1:10" ht="23.25">
      <c r="A33" s="638"/>
      <c r="B33" s="188"/>
      <c r="C33" s="271"/>
      <c r="D33" s="598"/>
      <c r="E33" s="592"/>
      <c r="F33" s="773" t="s">
        <v>232</v>
      </c>
      <c r="G33" s="157">
        <f>'1 ประชากรราย หมู่บ้าน'!E494</f>
        <v>317</v>
      </c>
      <c r="H33" s="157">
        <f>'1 ประชากรราย หมู่บ้าน'!F494</f>
        <v>311</v>
      </c>
      <c r="I33" s="157" t="e">
        <f>'1 ประชากรราย หมู่บ้าน'!G494</f>
        <v>#N/A</v>
      </c>
      <c r="J33" s="157">
        <f>'1 ประชากรราย หมู่บ้าน'!H494</f>
        <v>250</v>
      </c>
    </row>
    <row r="34" spans="1:10" ht="23.25">
      <c r="A34" s="638"/>
      <c r="B34" s="188"/>
      <c r="C34" s="271"/>
      <c r="D34" s="598"/>
      <c r="E34" s="592"/>
      <c r="F34" s="785" t="s">
        <v>1915</v>
      </c>
      <c r="G34" s="157">
        <f>'1 ประชากรราย หมู่บ้าน'!E495</f>
        <v>303</v>
      </c>
      <c r="H34" s="157">
        <f>'1 ประชากรราย หมู่บ้าน'!F495</f>
        <v>336</v>
      </c>
      <c r="I34" s="157" t="e">
        <f>'1 ประชากรราย หมู่บ้าน'!G495</f>
        <v>#N/A</v>
      </c>
      <c r="J34" s="157">
        <f>'1 ประชากรราย หมู่บ้าน'!H495</f>
        <v>307</v>
      </c>
    </row>
    <row r="35" spans="1:11" ht="23.25">
      <c r="A35" s="638"/>
      <c r="B35" s="188"/>
      <c r="C35" s="188"/>
      <c r="D35" s="598"/>
      <c r="E35" s="592"/>
      <c r="F35" s="692" t="s">
        <v>29</v>
      </c>
      <c r="G35" s="534">
        <f>SUM(G29:G34)</f>
        <v>2033</v>
      </c>
      <c r="H35" s="534">
        <f>SUM(H29:H34)</f>
        <v>2138</v>
      </c>
      <c r="I35" s="534" t="e">
        <f>SUM(I29:I34)</f>
        <v>#N/A</v>
      </c>
      <c r="J35" s="534">
        <f>SUM(J29:J34)</f>
        <v>2088</v>
      </c>
      <c r="K35" s="17"/>
    </row>
    <row r="36" spans="1:11" ht="23.25">
      <c r="A36" s="638"/>
      <c r="B36" s="159" t="s">
        <v>233</v>
      </c>
      <c r="C36" s="639" t="s">
        <v>1909</v>
      </c>
      <c r="D36" s="598">
        <v>3</v>
      </c>
      <c r="E36" s="694">
        <v>7</v>
      </c>
      <c r="F36" s="146" t="s">
        <v>245</v>
      </c>
      <c r="G36" s="157">
        <f>'1 ประชากรราย หมู่บ้าน'!E515</f>
        <v>130</v>
      </c>
      <c r="H36" s="157">
        <f>'1 ประชากรราย หมู่บ้าน'!F515</f>
        <v>109</v>
      </c>
      <c r="I36" s="157" t="e">
        <f>'1 ประชากรราย หมู่บ้าน'!G515</f>
        <v>#N/A</v>
      </c>
      <c r="J36" s="157">
        <f>'1 ประชากรราย หมู่บ้าน'!H515</f>
        <v>132</v>
      </c>
      <c r="K36" s="7"/>
    </row>
    <row r="37" spans="1:11" ht="23.25">
      <c r="A37" s="638"/>
      <c r="B37" s="159" t="s">
        <v>0</v>
      </c>
      <c r="C37" s="639" t="s">
        <v>1910</v>
      </c>
      <c r="D37" s="598"/>
      <c r="E37" s="694"/>
      <c r="F37" s="792" t="s">
        <v>1984</v>
      </c>
      <c r="G37" s="157">
        <f>'1 ประชากรราย หมู่บ้าน'!E516</f>
        <v>259</v>
      </c>
      <c r="H37" s="157">
        <f>'1 ประชากรราย หมู่บ้าน'!F516</f>
        <v>275</v>
      </c>
      <c r="I37" s="157" t="e">
        <f>'1 ประชากรราย หมู่บ้าน'!G516</f>
        <v>#N/A</v>
      </c>
      <c r="J37" s="157">
        <f>'1 ประชากรราย หมู่บ้าน'!H516</f>
        <v>187</v>
      </c>
      <c r="K37" s="7"/>
    </row>
    <row r="38" spans="1:11" ht="23.25">
      <c r="A38" s="638"/>
      <c r="B38" s="159"/>
      <c r="C38" s="639"/>
      <c r="D38" s="598"/>
      <c r="E38" s="694"/>
      <c r="F38" s="855" t="s">
        <v>2021</v>
      </c>
      <c r="G38" s="157">
        <f>'1 ประชากรราย หมู่บ้าน'!E517</f>
        <v>462</v>
      </c>
      <c r="H38" s="157">
        <f>'1 ประชากรราย หมู่บ้าน'!F517</f>
        <v>459</v>
      </c>
      <c r="I38" s="157" t="e">
        <f>'1 ประชากรราย หมู่บ้าน'!G517</f>
        <v>#N/A</v>
      </c>
      <c r="J38" s="157">
        <f>'1 ประชากรราย หมู่บ้าน'!H517</f>
        <v>564</v>
      </c>
      <c r="K38" s="7"/>
    </row>
    <row r="39" spans="1:11" ht="23.25">
      <c r="A39" s="638"/>
      <c r="B39" s="159"/>
      <c r="C39" s="639"/>
      <c r="D39" s="598"/>
      <c r="E39" s="694"/>
      <c r="F39" s="792" t="s">
        <v>2020</v>
      </c>
      <c r="G39" s="157">
        <f>'1 ประชากรราย หมู่บ้าน'!E518</f>
        <v>571</v>
      </c>
      <c r="H39" s="157">
        <f>'1 ประชากรราย หมู่บ้าน'!F518</f>
        <v>517</v>
      </c>
      <c r="I39" s="157" t="e">
        <f>'1 ประชากรราย หมู่บ้าน'!G518</f>
        <v>#N/A</v>
      </c>
      <c r="J39" s="157">
        <f>'1 ประชากรราย หมู่บ้าน'!H518</f>
        <v>389</v>
      </c>
      <c r="K39" s="7"/>
    </row>
    <row r="40" spans="1:11" ht="23.25">
      <c r="A40" s="638"/>
      <c r="B40" s="159"/>
      <c r="C40" s="639"/>
      <c r="D40" s="598"/>
      <c r="E40" s="694"/>
      <c r="F40" s="792" t="s">
        <v>362</v>
      </c>
      <c r="G40" s="157">
        <f>'1 ประชากรราย หมู่บ้าน'!E519</f>
        <v>464</v>
      </c>
      <c r="H40" s="157">
        <f>'1 ประชากรราย หมู่บ้าน'!F519</f>
        <v>437</v>
      </c>
      <c r="I40" s="157" t="e">
        <f>'1 ประชากรราย หมู่บ้าน'!G519</f>
        <v>#N/A</v>
      </c>
      <c r="J40" s="157">
        <f>'1 ประชากรราย หมู่บ้าน'!H519</f>
        <v>369</v>
      </c>
      <c r="K40" s="7"/>
    </row>
    <row r="41" spans="1:11" ht="23.25">
      <c r="A41" s="638"/>
      <c r="B41" s="159"/>
      <c r="C41" s="639"/>
      <c r="D41" s="598"/>
      <c r="E41" s="694"/>
      <c r="F41" s="792" t="s">
        <v>363</v>
      </c>
      <c r="G41" s="157">
        <f>'1 ประชากรราย หมู่บ้าน'!E520</f>
        <v>243</v>
      </c>
      <c r="H41" s="157">
        <f>'1 ประชากรราย หมู่บ้าน'!F520</f>
        <v>292</v>
      </c>
      <c r="I41" s="157" t="e">
        <f>'1 ประชากรราย หมู่บ้าน'!G520</f>
        <v>#N/A</v>
      </c>
      <c r="J41" s="157">
        <f>'1 ประชากรราย หมู่บ้าน'!H520</f>
        <v>184</v>
      </c>
      <c r="K41" s="7"/>
    </row>
    <row r="42" spans="1:11" ht="23.25">
      <c r="A42" s="638"/>
      <c r="B42" s="159"/>
      <c r="C42" s="639"/>
      <c r="D42" s="598"/>
      <c r="E42" s="694"/>
      <c r="F42" s="593" t="s">
        <v>314</v>
      </c>
      <c r="G42" s="157">
        <f>'1 ประชากรราย หมู่บ้าน'!E521</f>
        <v>232</v>
      </c>
      <c r="H42" s="157">
        <f>'1 ประชากรราย หมู่บ้าน'!F521</f>
        <v>237</v>
      </c>
      <c r="I42" s="157" t="e">
        <f>'1 ประชากรราย หมู่บ้าน'!G521</f>
        <v>#N/A</v>
      </c>
      <c r="J42" s="157">
        <f>'1 ประชากรราย หมู่บ้าน'!H521</f>
        <v>159</v>
      </c>
      <c r="K42" s="7"/>
    </row>
    <row r="43" spans="1:11" ht="23.25">
      <c r="A43" s="638"/>
      <c r="B43" s="159"/>
      <c r="C43" s="639"/>
      <c r="D43" s="598"/>
      <c r="E43" s="694"/>
      <c r="F43" s="594" t="s">
        <v>29</v>
      </c>
      <c r="G43" s="534">
        <f>SUM(G36:G42)</f>
        <v>2361</v>
      </c>
      <c r="H43" s="534">
        <f>SUM(H36:H42)</f>
        <v>2326</v>
      </c>
      <c r="I43" s="534" t="e">
        <f>SUM(I36:I42)</f>
        <v>#N/A</v>
      </c>
      <c r="J43" s="534">
        <f>SUM(J36:J42)</f>
        <v>1984</v>
      </c>
      <c r="K43" s="7"/>
    </row>
    <row r="44" spans="1:11" ht="23.25">
      <c r="A44" s="638"/>
      <c r="B44" s="188" t="s">
        <v>226</v>
      </c>
      <c r="C44" s="791" t="s">
        <v>1911</v>
      </c>
      <c r="D44" s="598">
        <v>3</v>
      </c>
      <c r="E44" s="592">
        <v>4</v>
      </c>
      <c r="F44" s="146" t="s">
        <v>361</v>
      </c>
      <c r="G44" s="157">
        <f>'1 ประชากรราย หมู่บ้าน'!E506</f>
        <v>544</v>
      </c>
      <c r="H44" s="157">
        <f>'1 ประชากรราย หมู่บ้าน'!F506</f>
        <v>554</v>
      </c>
      <c r="I44" s="157" t="e">
        <f>'1 ประชากรราย หมู่บ้าน'!G506</f>
        <v>#N/A</v>
      </c>
      <c r="J44" s="157">
        <f>'1 ประชากรราย หมู่บ้าน'!H506</f>
        <v>607</v>
      </c>
      <c r="K44" s="7"/>
    </row>
    <row r="45" spans="1:11" ht="23.25">
      <c r="A45" s="638"/>
      <c r="B45" s="188"/>
      <c r="C45" s="271" t="s">
        <v>35</v>
      </c>
      <c r="D45" s="598"/>
      <c r="E45" s="592"/>
      <c r="F45" s="118" t="s">
        <v>360</v>
      </c>
      <c r="G45" s="157">
        <f>'1 ประชากรราย หมู่บ้าน'!E507</f>
        <v>587</v>
      </c>
      <c r="H45" s="157">
        <f>'1 ประชากรราย หมู่บ้าน'!F507</f>
        <v>593</v>
      </c>
      <c r="I45" s="157" t="e">
        <f>'1 ประชากรราย หมู่บ้าน'!G507</f>
        <v>#N/A</v>
      </c>
      <c r="J45" s="157">
        <f>'1 ประชากรราย หมู่บ้าน'!H507</f>
        <v>506</v>
      </c>
      <c r="K45" s="7"/>
    </row>
    <row r="46" spans="1:11" ht="23.25">
      <c r="A46" s="638"/>
      <c r="B46" s="188"/>
      <c r="C46" s="271"/>
      <c r="D46" s="598"/>
      <c r="E46" s="592"/>
      <c r="F46" s="118" t="s">
        <v>1</v>
      </c>
      <c r="G46" s="157">
        <f>'1 ประชากรราย หมู่บ้าน'!E510</f>
        <v>461</v>
      </c>
      <c r="H46" s="157">
        <f>'1 ประชากรราย หมู่บ้าน'!F510</f>
        <v>448</v>
      </c>
      <c r="I46" s="157" t="e">
        <f>'1 ประชากรราย หมู่บ้าน'!G510</f>
        <v>#N/A</v>
      </c>
      <c r="J46" s="157">
        <f>'1 ประชากรราย หมู่บ้าน'!H510</f>
        <v>413</v>
      </c>
      <c r="K46" s="7"/>
    </row>
    <row r="47" spans="1:11" ht="23.25">
      <c r="A47" s="638"/>
      <c r="B47" s="188"/>
      <c r="C47" s="271"/>
      <c r="D47" s="598"/>
      <c r="E47" s="592"/>
      <c r="F47" s="599" t="s">
        <v>2023</v>
      </c>
      <c r="G47" s="157">
        <f>'1 ประชากรราย หมู่บ้าน'!E511</f>
        <v>580</v>
      </c>
      <c r="H47" s="157">
        <f>'1 ประชากรราย หมู่บ้าน'!F511</f>
        <v>603</v>
      </c>
      <c r="I47" s="157" t="e">
        <f>'1 ประชากรราย หมู่บ้าน'!G511</f>
        <v>#N/A</v>
      </c>
      <c r="J47" s="157">
        <f>'1 ประชากรราย หมู่บ้าน'!H511</f>
        <v>590</v>
      </c>
      <c r="K47" s="7"/>
    </row>
    <row r="48" spans="1:10" ht="23.25">
      <c r="A48" s="638"/>
      <c r="B48" s="188"/>
      <c r="C48" s="271"/>
      <c r="D48" s="598"/>
      <c r="E48" s="592"/>
      <c r="F48" s="594" t="s">
        <v>29</v>
      </c>
      <c r="G48" s="534">
        <f>SUM(G44:G47)</f>
        <v>2172</v>
      </c>
      <c r="H48" s="534">
        <f>SUM(H44:H47)</f>
        <v>2198</v>
      </c>
      <c r="I48" s="534" t="e">
        <f>SUM(I44:I47)</f>
        <v>#N/A</v>
      </c>
      <c r="J48" s="534">
        <f>SUM(J44:J47)</f>
        <v>2116</v>
      </c>
    </row>
    <row r="49" spans="1:10" ht="23.25">
      <c r="A49" s="695"/>
      <c r="B49" s="159"/>
      <c r="C49" s="790" t="s">
        <v>1913</v>
      </c>
      <c r="D49" s="598">
        <v>1</v>
      </c>
      <c r="E49" s="694">
        <v>2</v>
      </c>
      <c r="F49" s="789" t="s">
        <v>2022</v>
      </c>
      <c r="G49" s="157">
        <f>'1 ประชากรราย หมู่บ้าน'!E508</f>
        <v>596</v>
      </c>
      <c r="H49" s="157">
        <f>'1 ประชากรราย หมู่บ้าน'!F508</f>
        <v>580</v>
      </c>
      <c r="I49" s="157" t="e">
        <f>'1 ประชากรราย หมู่บ้าน'!G508</f>
        <v>#N/A</v>
      </c>
      <c r="J49" s="157">
        <f>'1 ประชากรราย หมู่บ้าน'!H508</f>
        <v>619</v>
      </c>
    </row>
    <row r="50" spans="1:10" ht="23.25">
      <c r="A50" s="369"/>
      <c r="B50" s="515"/>
      <c r="C50" s="515" t="s">
        <v>1912</v>
      </c>
      <c r="D50" s="369"/>
      <c r="E50" s="329"/>
      <c r="F50" s="532" t="s">
        <v>1914</v>
      </c>
      <c r="G50" s="157">
        <f>'1 ประชากรราย หมู่บ้าน'!E512</f>
        <v>238</v>
      </c>
      <c r="H50" s="157">
        <f>'1 ประชากรราย หมู่บ้าน'!F512</f>
        <v>251</v>
      </c>
      <c r="I50" s="157" t="e">
        <f>'1 ประชากรราย หมู่บ้าน'!G512</f>
        <v>#N/A</v>
      </c>
      <c r="J50" s="157">
        <f>'1 ประชากรราย หมู่บ้าน'!H512</f>
        <v>245</v>
      </c>
    </row>
    <row r="51" spans="1:10" ht="23.25">
      <c r="A51" s="655"/>
      <c r="B51" s="696"/>
      <c r="C51" s="696"/>
      <c r="D51" s="655"/>
      <c r="E51" s="630"/>
      <c r="F51" s="554" t="s">
        <v>29</v>
      </c>
      <c r="G51" s="534">
        <f>SUM(G49:G50)</f>
        <v>834</v>
      </c>
      <c r="H51" s="534">
        <f>SUM(H49:H50)</f>
        <v>831</v>
      </c>
      <c r="I51" s="534" t="e">
        <f>SUM(I49:I50)</f>
        <v>#N/A</v>
      </c>
      <c r="J51" s="534">
        <f>SUM(J49:J50)</f>
        <v>864</v>
      </c>
    </row>
    <row r="52" spans="1:10" ht="23.25">
      <c r="A52" s="914" t="s">
        <v>510</v>
      </c>
      <c r="B52" s="915"/>
      <c r="C52" s="915"/>
      <c r="D52" s="915"/>
      <c r="E52" s="915"/>
      <c r="F52" s="916"/>
      <c r="G52" s="534">
        <f>G51+G48+G43+G35+G28+G25+G21+G18</f>
        <v>12937</v>
      </c>
      <c r="H52" s="534">
        <f>H51+H48+H43+H35+H28+H25+H21+H18</f>
        <v>13156</v>
      </c>
      <c r="I52" s="534">
        <f>SUM(G52:H52)</f>
        <v>26093</v>
      </c>
      <c r="J52" s="534">
        <f>J51+J48+J43+J35+J28+J25+J21+J18</f>
        <v>12738</v>
      </c>
    </row>
    <row r="53" spans="1:11" s="18" customFormat="1" ht="23.25">
      <c r="A53" s="354"/>
      <c r="B53" s="305"/>
      <c r="C53" s="305"/>
      <c r="D53" s="354"/>
      <c r="E53" s="305"/>
      <c r="F53" s="697"/>
      <c r="G53" s="343"/>
      <c r="H53" s="344"/>
      <c r="I53" s="343"/>
      <c r="J53" s="698"/>
      <c r="K53" s="6"/>
    </row>
    <row r="54" spans="1:10" ht="23.25">
      <c r="A54" s="354"/>
      <c r="B54" s="305"/>
      <c r="C54" s="305"/>
      <c r="D54" s="354"/>
      <c r="E54" s="305"/>
      <c r="F54" s="697"/>
      <c r="G54" s="343"/>
      <c r="H54" s="344"/>
      <c r="I54" s="343"/>
      <c r="J54" s="343"/>
    </row>
    <row r="55" spans="1:10" ht="23.25">
      <c r="A55" s="354"/>
      <c r="B55" s="305"/>
      <c r="C55" s="305"/>
      <c r="D55" s="354"/>
      <c r="E55" s="305"/>
      <c r="F55" s="697"/>
      <c r="G55" s="344"/>
      <c r="H55" s="344"/>
      <c r="I55" s="343"/>
      <c r="J55" s="343"/>
    </row>
    <row r="56" spans="1:10" ht="23.25">
      <c r="A56" s="354"/>
      <c r="B56" s="305"/>
      <c r="C56" s="305"/>
      <c r="D56" s="354"/>
      <c r="E56" s="305"/>
      <c r="F56" s="697"/>
      <c r="G56" s="344"/>
      <c r="H56" s="344"/>
      <c r="I56" s="343"/>
      <c r="J56" s="343"/>
    </row>
    <row r="57" spans="1:10" ht="23.25">
      <c r="A57" s="354"/>
      <c r="B57" s="305"/>
      <c r="C57" s="305"/>
      <c r="D57" s="354"/>
      <c r="E57" s="305"/>
      <c r="F57" s="697"/>
      <c r="G57" s="344"/>
      <c r="H57" s="344"/>
      <c r="I57" s="343"/>
      <c r="J57" s="343"/>
    </row>
    <row r="58" spans="1:10" ht="23.25">
      <c r="A58" s="354"/>
      <c r="B58" s="305"/>
      <c r="C58" s="305"/>
      <c r="D58" s="354"/>
      <c r="E58" s="305"/>
      <c r="F58" s="697"/>
      <c r="G58" s="344"/>
      <c r="H58" s="344"/>
      <c r="I58" s="343"/>
      <c r="J58" s="343"/>
    </row>
    <row r="59" spans="1:10" ht="23.25">
      <c r="A59" s="354"/>
      <c r="B59" s="305"/>
      <c r="C59" s="305"/>
      <c r="D59" s="354"/>
      <c r="E59" s="305"/>
      <c r="F59" s="697"/>
      <c r="G59" s="344"/>
      <c r="H59" s="344"/>
      <c r="I59" s="343"/>
      <c r="J59" s="343"/>
    </row>
    <row r="60" spans="1:10" ht="23.25">
      <c r="A60" s="354"/>
      <c r="B60" s="305"/>
      <c r="C60" s="305"/>
      <c r="D60" s="354"/>
      <c r="E60" s="305"/>
      <c r="F60" s="697"/>
      <c r="G60" s="344"/>
      <c r="H60" s="344"/>
      <c r="I60" s="343"/>
      <c r="J60" s="343"/>
    </row>
    <row r="61" spans="1:10" ht="23.25">
      <c r="A61" s="354"/>
      <c r="B61" s="305"/>
      <c r="C61" s="305"/>
      <c r="D61" s="354"/>
      <c r="E61" s="305"/>
      <c r="F61" s="697"/>
      <c r="G61" s="344"/>
      <c r="H61" s="344"/>
      <c r="I61" s="343"/>
      <c r="J61" s="343"/>
    </row>
    <row r="62" spans="1:10" ht="23.25">
      <c r="A62" s="354"/>
      <c r="B62" s="305"/>
      <c r="C62" s="305"/>
      <c r="D62" s="354"/>
      <c r="E62" s="305"/>
      <c r="F62" s="697"/>
      <c r="G62" s="344"/>
      <c r="H62" s="344"/>
      <c r="I62" s="343"/>
      <c r="J62" s="343"/>
    </row>
    <row r="63" spans="1:10" ht="23.25">
      <c r="A63" s="354"/>
      <c r="B63" s="305"/>
      <c r="C63" s="305"/>
      <c r="D63" s="354"/>
      <c r="E63" s="305"/>
      <c r="F63" s="697"/>
      <c r="G63" s="344"/>
      <c r="H63" s="344"/>
      <c r="I63" s="343"/>
      <c r="J63" s="343"/>
    </row>
    <row r="64" spans="1:10" ht="23.25">
      <c r="A64" s="354"/>
      <c r="B64" s="305"/>
      <c r="C64" s="305"/>
      <c r="D64" s="354"/>
      <c r="E64" s="305"/>
      <c r="F64" s="697"/>
      <c r="G64" s="344"/>
      <c r="H64" s="344"/>
      <c r="I64" s="343"/>
      <c r="J64" s="343"/>
    </row>
    <row r="65" spans="1:10" ht="23.25">
      <c r="A65" s="354"/>
      <c r="B65" s="305"/>
      <c r="C65" s="305"/>
      <c r="D65" s="354"/>
      <c r="E65" s="305"/>
      <c r="F65" s="697"/>
      <c r="G65" s="344"/>
      <c r="H65" s="344"/>
      <c r="I65" s="343"/>
      <c r="J65" s="343"/>
    </row>
    <row r="66" spans="1:10" ht="23.25">
      <c r="A66" s="354"/>
      <c r="B66" s="305"/>
      <c r="C66" s="305"/>
      <c r="D66" s="354"/>
      <c r="E66" s="305"/>
      <c r="F66" s="697"/>
      <c r="G66" s="344"/>
      <c r="H66" s="344"/>
      <c r="I66" s="344"/>
      <c r="J66" s="344"/>
    </row>
    <row r="67" spans="1:10" ht="23.25">
      <c r="A67" s="354"/>
      <c r="B67" s="305"/>
      <c r="C67" s="305"/>
      <c r="D67" s="354"/>
      <c r="E67" s="305"/>
      <c r="F67" s="697"/>
      <c r="G67" s="344"/>
      <c r="H67" s="344"/>
      <c r="I67" s="344"/>
      <c r="J67" s="344"/>
    </row>
    <row r="68" spans="1:10" ht="23.25">
      <c r="A68" s="354"/>
      <c r="B68" s="305"/>
      <c r="C68" s="305"/>
      <c r="D68" s="354"/>
      <c r="E68" s="305"/>
      <c r="F68" s="697"/>
      <c r="G68" s="344"/>
      <c r="H68" s="344"/>
      <c r="I68" s="344"/>
      <c r="J68" s="344"/>
    </row>
    <row r="69" spans="1:10" ht="23.25">
      <c r="A69" s="354"/>
      <c r="B69" s="305"/>
      <c r="C69" s="305"/>
      <c r="D69" s="354"/>
      <c r="E69" s="305"/>
      <c r="F69" s="697"/>
      <c r="G69" s="344"/>
      <c r="H69" s="344"/>
      <c r="I69" s="344"/>
      <c r="J69" s="344"/>
    </row>
    <row r="70" spans="1:10" ht="23.25">
      <c r="A70" s="354"/>
      <c r="B70" s="305"/>
      <c r="C70" s="305"/>
      <c r="D70" s="354"/>
      <c r="E70" s="305"/>
      <c r="F70" s="697"/>
      <c r="G70" s="344"/>
      <c r="H70" s="344"/>
      <c r="I70" s="344"/>
      <c r="J70" s="344"/>
    </row>
    <row r="71" spans="1:10" ht="23.25">
      <c r="A71" s="354"/>
      <c r="B71" s="305"/>
      <c r="C71" s="305"/>
      <c r="D71" s="354"/>
      <c r="E71" s="305"/>
      <c r="F71" s="697"/>
      <c r="G71" s="344"/>
      <c r="H71" s="344"/>
      <c r="I71" s="344"/>
      <c r="J71" s="344"/>
    </row>
    <row r="72" spans="1:10" ht="23.25">
      <c r="A72" s="354"/>
      <c r="B72" s="305"/>
      <c r="C72" s="305"/>
      <c r="D72" s="354"/>
      <c r="E72" s="305"/>
      <c r="F72" s="697"/>
      <c r="G72" s="344"/>
      <c r="H72" s="344"/>
      <c r="I72" s="344"/>
      <c r="J72" s="344"/>
    </row>
    <row r="73" spans="1:10" ht="23.25">
      <c r="A73" s="354"/>
      <c r="B73" s="305"/>
      <c r="C73" s="305"/>
      <c r="D73" s="354"/>
      <c r="E73" s="305"/>
      <c r="F73" s="697"/>
      <c r="G73" s="344"/>
      <c r="H73" s="344"/>
      <c r="I73" s="344"/>
      <c r="J73" s="344"/>
    </row>
    <row r="74" spans="1:10" ht="23.25">
      <c r="A74" s="354"/>
      <c r="B74" s="305"/>
      <c r="C74" s="305"/>
      <c r="D74" s="354"/>
      <c r="E74" s="305"/>
      <c r="F74" s="697"/>
      <c r="G74" s="344"/>
      <c r="H74" s="344"/>
      <c r="I74" s="344"/>
      <c r="J74" s="344"/>
    </row>
    <row r="75" spans="1:10" ht="23.25">
      <c r="A75" s="354"/>
      <c r="B75" s="305"/>
      <c r="C75" s="305"/>
      <c r="D75" s="354"/>
      <c r="E75" s="305"/>
      <c r="F75" s="697"/>
      <c r="G75" s="344"/>
      <c r="H75" s="344"/>
      <c r="I75" s="344"/>
      <c r="J75" s="344"/>
    </row>
    <row r="76" spans="1:10" ht="23.25">
      <c r="A76" s="354"/>
      <c r="B76" s="305"/>
      <c r="C76" s="305"/>
      <c r="D76" s="354"/>
      <c r="E76" s="305"/>
      <c r="F76" s="697"/>
      <c r="G76" s="344"/>
      <c r="H76" s="344"/>
      <c r="I76" s="344"/>
      <c r="J76" s="344"/>
    </row>
    <row r="77" spans="1:10" ht="23.25">
      <c r="A77" s="354"/>
      <c r="B77" s="305"/>
      <c r="C77" s="305"/>
      <c r="D77" s="354"/>
      <c r="E77" s="305"/>
      <c r="F77" s="697"/>
      <c r="G77" s="344"/>
      <c r="H77" s="344"/>
      <c r="I77" s="344"/>
      <c r="J77" s="344"/>
    </row>
    <row r="78" spans="1:10" ht="23.25">
      <c r="A78" s="354"/>
      <c r="B78" s="305"/>
      <c r="C78" s="305"/>
      <c r="D78" s="354"/>
      <c r="E78" s="305"/>
      <c r="F78" s="697"/>
      <c r="G78" s="344"/>
      <c r="H78" s="344"/>
      <c r="I78" s="344"/>
      <c r="J78" s="344"/>
    </row>
    <row r="79" spans="1:10" ht="23.25">
      <c r="A79" s="354"/>
      <c r="B79" s="305"/>
      <c r="C79" s="305"/>
      <c r="D79" s="354"/>
      <c r="E79" s="305"/>
      <c r="F79" s="697"/>
      <c r="G79" s="344"/>
      <c r="H79" s="344"/>
      <c r="I79" s="344"/>
      <c r="J79" s="344"/>
    </row>
    <row r="80" spans="1:10" ht="23.25">
      <c r="A80" s="354"/>
      <c r="B80" s="305"/>
      <c r="C80" s="305"/>
      <c r="D80" s="354"/>
      <c r="E80" s="305"/>
      <c r="F80" s="697"/>
      <c r="G80" s="344"/>
      <c r="H80" s="344"/>
      <c r="I80" s="344"/>
      <c r="J80" s="344"/>
    </row>
    <row r="81" spans="1:10" ht="23.25">
      <c r="A81" s="354"/>
      <c r="B81" s="305"/>
      <c r="C81" s="305"/>
      <c r="D81" s="354"/>
      <c r="E81" s="305"/>
      <c r="F81" s="697"/>
      <c r="G81" s="344"/>
      <c r="H81" s="344"/>
      <c r="I81" s="344"/>
      <c r="J81" s="344"/>
    </row>
    <row r="82" spans="1:10" ht="23.25">
      <c r="A82" s="354"/>
      <c r="B82" s="305"/>
      <c r="C82" s="305"/>
      <c r="D82" s="354"/>
      <c r="E82" s="305"/>
      <c r="F82" s="697"/>
      <c r="G82" s="344"/>
      <c r="H82" s="344"/>
      <c r="I82" s="344"/>
      <c r="J82" s="344"/>
    </row>
    <row r="83" spans="1:10" ht="23.25">
      <c r="A83" s="354"/>
      <c r="B83" s="305"/>
      <c r="C83" s="305"/>
      <c r="D83" s="354"/>
      <c r="E83" s="305"/>
      <c r="F83" s="697"/>
      <c r="G83" s="344"/>
      <c r="H83" s="344"/>
      <c r="I83" s="344"/>
      <c r="J83" s="344"/>
    </row>
    <row r="84" spans="1:10" ht="23.25">
      <c r="A84" s="354"/>
      <c r="B84" s="305"/>
      <c r="C84" s="305"/>
      <c r="D84" s="354"/>
      <c r="E84" s="305"/>
      <c r="F84" s="697"/>
      <c r="G84" s="344"/>
      <c r="H84" s="344"/>
      <c r="I84" s="344"/>
      <c r="J84" s="344"/>
    </row>
    <row r="85" spans="1:10" ht="23.25">
      <c r="A85" s="354"/>
      <c r="B85" s="305"/>
      <c r="C85" s="305"/>
      <c r="D85" s="354"/>
      <c r="E85" s="305"/>
      <c r="F85" s="697"/>
      <c r="G85" s="344"/>
      <c r="H85" s="344"/>
      <c r="I85" s="344"/>
      <c r="J85" s="344"/>
    </row>
    <row r="86" spans="1:10" ht="23.25">
      <c r="A86" s="354"/>
      <c r="B86" s="305"/>
      <c r="C86" s="305"/>
      <c r="D86" s="354"/>
      <c r="E86" s="305"/>
      <c r="F86" s="697"/>
      <c r="G86" s="344"/>
      <c r="H86" s="344"/>
      <c r="I86" s="344"/>
      <c r="J86" s="344"/>
    </row>
    <row r="87" spans="1:10" ht="23.25">
      <c r="A87" s="354"/>
      <c r="B87" s="305"/>
      <c r="C87" s="305"/>
      <c r="D87" s="354"/>
      <c r="E87" s="305"/>
      <c r="F87" s="697"/>
      <c r="G87" s="344"/>
      <c r="H87" s="344"/>
      <c r="I87" s="344"/>
      <c r="J87" s="344"/>
    </row>
    <row r="88" spans="1:10" ht="23.25">
      <c r="A88" s="354"/>
      <c r="B88" s="305"/>
      <c r="C88" s="305"/>
      <c r="D88" s="354"/>
      <c r="E88" s="305"/>
      <c r="F88" s="697"/>
      <c r="G88" s="344"/>
      <c r="H88" s="344"/>
      <c r="I88" s="344"/>
      <c r="J88" s="344"/>
    </row>
    <row r="89" spans="1:10" ht="23.25">
      <c r="A89" s="354"/>
      <c r="B89" s="305"/>
      <c r="C89" s="305"/>
      <c r="D89" s="354"/>
      <c r="E89" s="305"/>
      <c r="F89" s="697"/>
      <c r="G89" s="344"/>
      <c r="H89" s="344"/>
      <c r="I89" s="344"/>
      <c r="J89" s="344"/>
    </row>
    <row r="90" spans="1:10" ht="23.25">
      <c r="A90" s="354"/>
      <c r="B90" s="305"/>
      <c r="C90" s="305"/>
      <c r="D90" s="354"/>
      <c r="E90" s="305"/>
      <c r="F90" s="697"/>
      <c r="G90" s="344"/>
      <c r="H90" s="344"/>
      <c r="I90" s="344"/>
      <c r="J90" s="344"/>
    </row>
    <row r="91" spans="1:10" ht="23.25">
      <c r="A91" s="354"/>
      <c r="B91" s="305"/>
      <c r="C91" s="305"/>
      <c r="D91" s="354"/>
      <c r="E91" s="305"/>
      <c r="F91" s="697"/>
      <c r="G91" s="344"/>
      <c r="H91" s="344"/>
      <c r="I91" s="344"/>
      <c r="J91" s="344"/>
    </row>
    <row r="92" spans="1:10" ht="23.25">
      <c r="A92" s="354"/>
      <c r="B92" s="305"/>
      <c r="C92" s="305"/>
      <c r="D92" s="354"/>
      <c r="E92" s="305"/>
      <c r="F92" s="697"/>
      <c r="G92" s="344"/>
      <c r="H92" s="344"/>
      <c r="I92" s="344"/>
      <c r="J92" s="344"/>
    </row>
    <row r="93" spans="1:10" ht="23.25">
      <c r="A93" s="354"/>
      <c r="B93" s="305"/>
      <c r="C93" s="305"/>
      <c r="D93" s="354"/>
      <c r="E93" s="305"/>
      <c r="F93" s="697"/>
      <c r="G93" s="344"/>
      <c r="H93" s="344"/>
      <c r="I93" s="344"/>
      <c r="J93" s="344"/>
    </row>
    <row r="94" spans="1:10" ht="23.25">
      <c r="A94" s="354"/>
      <c r="B94" s="305"/>
      <c r="C94" s="305"/>
      <c r="D94" s="354"/>
      <c r="E94" s="305"/>
      <c r="F94" s="697"/>
      <c r="G94" s="344"/>
      <c r="H94" s="344"/>
      <c r="I94" s="344"/>
      <c r="J94" s="344"/>
    </row>
    <row r="95" spans="1:10" ht="23.25">
      <c r="A95" s="354"/>
      <c r="B95" s="305"/>
      <c r="C95" s="305"/>
      <c r="D95" s="354"/>
      <c r="E95" s="305"/>
      <c r="F95" s="697"/>
      <c r="G95" s="344"/>
      <c r="H95" s="344"/>
      <c r="I95" s="344"/>
      <c r="J95" s="344"/>
    </row>
    <row r="96" spans="1:10" ht="23.25">
      <c r="A96" s="354"/>
      <c r="B96" s="305"/>
      <c r="C96" s="305"/>
      <c r="D96" s="354"/>
      <c r="E96" s="305"/>
      <c r="F96" s="697"/>
      <c r="G96" s="344"/>
      <c r="H96" s="344"/>
      <c r="I96" s="344"/>
      <c r="J96" s="344"/>
    </row>
    <row r="97" spans="1:10" ht="23.25">
      <c r="A97" s="354"/>
      <c r="B97" s="305"/>
      <c r="C97" s="305"/>
      <c r="D97" s="354"/>
      <c r="E97" s="305"/>
      <c r="F97" s="697"/>
      <c r="G97" s="344"/>
      <c r="H97" s="344"/>
      <c r="I97" s="344"/>
      <c r="J97" s="344"/>
    </row>
    <row r="98" spans="1:10" ht="23.25">
      <c r="A98" s="354"/>
      <c r="B98" s="305"/>
      <c r="C98" s="305"/>
      <c r="D98" s="354"/>
      <c r="E98" s="305"/>
      <c r="F98" s="697"/>
      <c r="G98" s="344"/>
      <c r="H98" s="344"/>
      <c r="I98" s="344"/>
      <c r="J98" s="344"/>
    </row>
    <row r="99" spans="1:10" ht="23.25">
      <c r="A99" s="354"/>
      <c r="B99" s="305"/>
      <c r="C99" s="305"/>
      <c r="D99" s="354"/>
      <c r="E99" s="305"/>
      <c r="F99" s="697"/>
      <c r="G99" s="344"/>
      <c r="H99" s="344"/>
      <c r="I99" s="344"/>
      <c r="J99" s="344"/>
    </row>
    <row r="100" spans="1:10" ht="23.25">
      <c r="A100" s="354"/>
      <c r="B100" s="305"/>
      <c r="C100" s="305"/>
      <c r="D100" s="354"/>
      <c r="E100" s="305"/>
      <c r="F100" s="697"/>
      <c r="G100" s="344"/>
      <c r="H100" s="344"/>
      <c r="I100" s="344"/>
      <c r="J100" s="344"/>
    </row>
    <row r="101" spans="1:10" ht="23.25">
      <c r="A101" s="354"/>
      <c r="B101" s="305"/>
      <c r="C101" s="305"/>
      <c r="D101" s="354"/>
      <c r="E101" s="305"/>
      <c r="F101" s="697"/>
      <c r="G101" s="344"/>
      <c r="H101" s="344"/>
      <c r="I101" s="344"/>
      <c r="J101" s="344"/>
    </row>
    <row r="102" spans="1:10" ht="23.25">
      <c r="A102" s="354"/>
      <c r="B102" s="305"/>
      <c r="C102" s="305"/>
      <c r="D102" s="354"/>
      <c r="E102" s="305"/>
      <c r="F102" s="697"/>
      <c r="G102" s="344"/>
      <c r="H102" s="344"/>
      <c r="I102" s="344"/>
      <c r="J102" s="344"/>
    </row>
    <row r="103" spans="1:10" ht="23.25">
      <c r="A103" s="354"/>
      <c r="B103" s="305"/>
      <c r="C103" s="305"/>
      <c r="D103" s="354"/>
      <c r="E103" s="305"/>
      <c r="F103" s="697"/>
      <c r="G103" s="344"/>
      <c r="H103" s="344"/>
      <c r="I103" s="344"/>
      <c r="J103" s="344"/>
    </row>
    <row r="104" spans="1:10" ht="23.25">
      <c r="A104" s="354"/>
      <c r="B104" s="305"/>
      <c r="C104" s="305"/>
      <c r="D104" s="354"/>
      <c r="E104" s="305"/>
      <c r="F104" s="697"/>
      <c r="G104" s="344"/>
      <c r="H104" s="344"/>
      <c r="I104" s="344"/>
      <c r="J104" s="344"/>
    </row>
    <row r="105" spans="1:10" ht="23.25">
      <c r="A105" s="354"/>
      <c r="B105" s="305"/>
      <c r="C105" s="305"/>
      <c r="D105" s="354"/>
      <c r="E105" s="305"/>
      <c r="F105" s="697"/>
      <c r="G105" s="344"/>
      <c r="H105" s="344"/>
      <c r="I105" s="344"/>
      <c r="J105" s="344"/>
    </row>
    <row r="106" spans="1:10" ht="23.25">
      <c r="A106" s="354"/>
      <c r="B106" s="305"/>
      <c r="C106" s="305"/>
      <c r="D106" s="354"/>
      <c r="E106" s="305"/>
      <c r="F106" s="697"/>
      <c r="G106" s="344"/>
      <c r="H106" s="344"/>
      <c r="I106" s="344"/>
      <c r="J106" s="344"/>
    </row>
    <row r="107" spans="1:10" ht="23.25">
      <c r="A107" s="354"/>
      <c r="B107" s="305"/>
      <c r="C107" s="305"/>
      <c r="D107" s="354"/>
      <c r="E107" s="305"/>
      <c r="F107" s="697"/>
      <c r="G107" s="344"/>
      <c r="H107" s="344"/>
      <c r="I107" s="344"/>
      <c r="J107" s="344"/>
    </row>
    <row r="108" spans="1:10" ht="23.25">
      <c r="A108" s="354"/>
      <c r="B108" s="305"/>
      <c r="C108" s="305"/>
      <c r="D108" s="354"/>
      <c r="E108" s="305"/>
      <c r="F108" s="697"/>
      <c r="G108" s="344"/>
      <c r="H108" s="344"/>
      <c r="I108" s="344"/>
      <c r="J108" s="344"/>
    </row>
    <row r="109" spans="1:10" ht="23.25">
      <c r="A109" s="354"/>
      <c r="B109" s="305"/>
      <c r="C109" s="305"/>
      <c r="D109" s="354"/>
      <c r="E109" s="305"/>
      <c r="F109" s="697"/>
      <c r="G109" s="344"/>
      <c r="H109" s="344"/>
      <c r="I109" s="344"/>
      <c r="J109" s="344"/>
    </row>
    <row r="110" spans="1:10" ht="23.25">
      <c r="A110" s="354"/>
      <c r="B110" s="305"/>
      <c r="C110" s="305"/>
      <c r="D110" s="354"/>
      <c r="E110" s="305"/>
      <c r="F110" s="697"/>
      <c r="G110" s="344"/>
      <c r="H110" s="344"/>
      <c r="I110" s="344"/>
      <c r="J110" s="344"/>
    </row>
    <row r="111" spans="1:10" ht="23.25">
      <c r="A111" s="354"/>
      <c r="B111" s="305"/>
      <c r="C111" s="305"/>
      <c r="D111" s="354"/>
      <c r="E111" s="305"/>
      <c r="F111" s="697"/>
      <c r="G111" s="344"/>
      <c r="H111" s="344"/>
      <c r="I111" s="344"/>
      <c r="J111" s="344"/>
    </row>
    <row r="112" spans="1:10" ht="23.25">
      <c r="A112" s="354"/>
      <c r="B112" s="305"/>
      <c r="C112" s="305"/>
      <c r="D112" s="354"/>
      <c r="E112" s="305"/>
      <c r="F112" s="697"/>
      <c r="G112" s="344"/>
      <c r="H112" s="344"/>
      <c r="I112" s="344"/>
      <c r="J112" s="344"/>
    </row>
    <row r="113" spans="1:10" ht="23.25">
      <c r="A113" s="354"/>
      <c r="B113" s="305"/>
      <c r="C113" s="305"/>
      <c r="D113" s="354"/>
      <c r="E113" s="305"/>
      <c r="F113" s="697"/>
      <c r="G113" s="344"/>
      <c r="H113" s="344"/>
      <c r="I113" s="344"/>
      <c r="J113" s="344"/>
    </row>
    <row r="114" spans="1:10" ht="23.25">
      <c r="A114" s="354"/>
      <c r="B114" s="305"/>
      <c r="C114" s="305"/>
      <c r="D114" s="354"/>
      <c r="E114" s="305"/>
      <c r="F114" s="697"/>
      <c r="G114" s="344"/>
      <c r="H114" s="344"/>
      <c r="I114" s="344"/>
      <c r="J114" s="344"/>
    </row>
    <row r="115" spans="1:10" ht="23.25">
      <c r="A115" s="354"/>
      <c r="B115" s="305"/>
      <c r="C115" s="305"/>
      <c r="D115" s="354"/>
      <c r="E115" s="305"/>
      <c r="F115" s="697"/>
      <c r="G115" s="344"/>
      <c r="H115" s="344"/>
      <c r="I115" s="344"/>
      <c r="J115" s="344"/>
    </row>
    <row r="116" spans="1:10" ht="23.25">
      <c r="A116" s="354"/>
      <c r="B116" s="305"/>
      <c r="C116" s="305"/>
      <c r="D116" s="354"/>
      <c r="E116" s="305"/>
      <c r="F116" s="697"/>
      <c r="G116" s="344"/>
      <c r="H116" s="344"/>
      <c r="I116" s="344"/>
      <c r="J116" s="344"/>
    </row>
    <row r="117" spans="1:10" ht="23.25">
      <c r="A117" s="354"/>
      <c r="B117" s="305"/>
      <c r="C117" s="305"/>
      <c r="D117" s="354"/>
      <c r="E117" s="305"/>
      <c r="F117" s="697"/>
      <c r="G117" s="344"/>
      <c r="H117" s="344"/>
      <c r="I117" s="344"/>
      <c r="J117" s="344"/>
    </row>
    <row r="118" spans="1:10" ht="23.25">
      <c r="A118" s="354"/>
      <c r="B118" s="305"/>
      <c r="C118" s="305"/>
      <c r="D118" s="354"/>
      <c r="E118" s="305"/>
      <c r="F118" s="697"/>
      <c r="G118" s="344"/>
      <c r="H118" s="344"/>
      <c r="I118" s="344"/>
      <c r="J118" s="344"/>
    </row>
    <row r="119" spans="1:10" ht="23.25">
      <c r="A119" s="354"/>
      <c r="B119" s="305"/>
      <c r="C119" s="305"/>
      <c r="D119" s="354"/>
      <c r="E119" s="305"/>
      <c r="F119" s="697"/>
      <c r="G119" s="344"/>
      <c r="H119" s="344"/>
      <c r="I119" s="344"/>
      <c r="J119" s="344"/>
    </row>
    <row r="120" spans="1:10" ht="23.25">
      <c r="A120" s="354"/>
      <c r="B120" s="305"/>
      <c r="C120" s="305"/>
      <c r="D120" s="354"/>
      <c r="E120" s="305"/>
      <c r="F120" s="697"/>
      <c r="G120" s="344"/>
      <c r="H120" s="344"/>
      <c r="I120" s="344"/>
      <c r="J120" s="344"/>
    </row>
    <row r="121" spans="1:10" ht="23.25">
      <c r="A121" s="354"/>
      <c r="B121" s="305"/>
      <c r="C121" s="305"/>
      <c r="D121" s="354"/>
      <c r="E121" s="305"/>
      <c r="F121" s="697"/>
      <c r="G121" s="344"/>
      <c r="H121" s="344"/>
      <c r="I121" s="344"/>
      <c r="J121" s="344"/>
    </row>
    <row r="122" spans="1:10" ht="23.25">
      <c r="A122" s="354"/>
      <c r="B122" s="305"/>
      <c r="C122" s="305"/>
      <c r="D122" s="354"/>
      <c r="E122" s="305"/>
      <c r="F122" s="697"/>
      <c r="G122" s="344"/>
      <c r="H122" s="344"/>
      <c r="I122" s="344"/>
      <c r="J122" s="344"/>
    </row>
    <row r="123" spans="1:10" ht="23.25">
      <c r="A123" s="354"/>
      <c r="B123" s="305"/>
      <c r="C123" s="305"/>
      <c r="D123" s="354"/>
      <c r="E123" s="305"/>
      <c r="F123" s="697"/>
      <c r="G123" s="344"/>
      <c r="H123" s="344"/>
      <c r="I123" s="344"/>
      <c r="J123" s="344"/>
    </row>
    <row r="124" spans="1:10" ht="23.25">
      <c r="A124" s="354"/>
      <c r="B124" s="305"/>
      <c r="C124" s="305"/>
      <c r="D124" s="354"/>
      <c r="E124" s="305"/>
      <c r="F124" s="697"/>
      <c r="G124" s="344"/>
      <c r="H124" s="344"/>
      <c r="I124" s="344"/>
      <c r="J124" s="344"/>
    </row>
    <row r="125" spans="1:10" ht="23.25">
      <c r="A125" s="354"/>
      <c r="B125" s="305"/>
      <c r="C125" s="305"/>
      <c r="D125" s="354"/>
      <c r="E125" s="305"/>
      <c r="F125" s="697"/>
      <c r="G125" s="344"/>
      <c r="H125" s="344"/>
      <c r="I125" s="344"/>
      <c r="J125" s="344"/>
    </row>
    <row r="126" spans="1:10" ht="23.25">
      <c r="A126" s="354"/>
      <c r="B126" s="305"/>
      <c r="C126" s="305"/>
      <c r="D126" s="354"/>
      <c r="E126" s="305"/>
      <c r="F126" s="697"/>
      <c r="G126" s="344"/>
      <c r="H126" s="344"/>
      <c r="I126" s="344"/>
      <c r="J126" s="344"/>
    </row>
    <row r="127" spans="1:10" ht="23.25">
      <c r="A127" s="354"/>
      <c r="B127" s="305"/>
      <c r="C127" s="305"/>
      <c r="D127" s="354"/>
      <c r="E127" s="305"/>
      <c r="F127" s="697"/>
      <c r="G127" s="344"/>
      <c r="H127" s="344"/>
      <c r="I127" s="344"/>
      <c r="J127" s="344"/>
    </row>
    <row r="128" spans="1:10" ht="23.25">
      <c r="A128" s="354"/>
      <c r="B128" s="305"/>
      <c r="C128" s="305"/>
      <c r="D128" s="354"/>
      <c r="E128" s="305"/>
      <c r="F128" s="697"/>
      <c r="G128" s="344"/>
      <c r="H128" s="344"/>
      <c r="I128" s="344"/>
      <c r="J128" s="344"/>
    </row>
    <row r="129" spans="1:10" ht="23.25">
      <c r="A129" s="354"/>
      <c r="B129" s="305"/>
      <c r="C129" s="305"/>
      <c r="D129" s="354"/>
      <c r="E129" s="305"/>
      <c r="F129" s="697"/>
      <c r="G129" s="344"/>
      <c r="H129" s="344"/>
      <c r="I129" s="344"/>
      <c r="J129" s="344"/>
    </row>
    <row r="130" spans="1:10" ht="23.25">
      <c r="A130" s="354"/>
      <c r="B130" s="305"/>
      <c r="C130" s="305"/>
      <c r="D130" s="354"/>
      <c r="E130" s="305"/>
      <c r="F130" s="697"/>
      <c r="G130" s="344"/>
      <c r="H130" s="344"/>
      <c r="I130" s="344"/>
      <c r="J130" s="344"/>
    </row>
    <row r="131" spans="1:10" ht="23.25">
      <c r="A131" s="354"/>
      <c r="B131" s="305"/>
      <c r="C131" s="305"/>
      <c r="D131" s="354"/>
      <c r="E131" s="305"/>
      <c r="F131" s="697"/>
      <c r="G131" s="344"/>
      <c r="H131" s="344"/>
      <c r="I131" s="344"/>
      <c r="J131" s="344"/>
    </row>
    <row r="132" spans="1:10" ht="23.25">
      <c r="A132" s="354"/>
      <c r="B132" s="305"/>
      <c r="C132" s="305"/>
      <c r="D132" s="354"/>
      <c r="E132" s="305"/>
      <c r="F132" s="697"/>
      <c r="G132" s="344"/>
      <c r="H132" s="344"/>
      <c r="I132" s="344"/>
      <c r="J132" s="344"/>
    </row>
    <row r="133" spans="1:10" ht="23.25">
      <c r="A133" s="354"/>
      <c r="B133" s="305"/>
      <c r="C133" s="305"/>
      <c r="D133" s="354"/>
      <c r="E133" s="305"/>
      <c r="F133" s="697"/>
      <c r="G133" s="344"/>
      <c r="H133" s="344"/>
      <c r="I133" s="344"/>
      <c r="J133" s="344"/>
    </row>
    <row r="134" spans="1:10" ht="23.25">
      <c r="A134" s="354"/>
      <c r="B134" s="305"/>
      <c r="C134" s="305"/>
      <c r="D134" s="354"/>
      <c r="E134" s="305"/>
      <c r="F134" s="697"/>
      <c r="G134" s="344"/>
      <c r="H134" s="344"/>
      <c r="I134" s="344"/>
      <c r="J134" s="344"/>
    </row>
    <row r="135" spans="1:10" ht="23.25">
      <c r="A135" s="354"/>
      <c r="B135" s="305"/>
      <c r="C135" s="305"/>
      <c r="D135" s="354"/>
      <c r="E135" s="305"/>
      <c r="F135" s="697"/>
      <c r="G135" s="344"/>
      <c r="H135" s="344"/>
      <c r="I135" s="344"/>
      <c r="J135" s="344"/>
    </row>
    <row r="136" spans="1:10" ht="23.25">
      <c r="A136" s="354"/>
      <c r="B136" s="305"/>
      <c r="C136" s="305"/>
      <c r="D136" s="354"/>
      <c r="E136" s="305"/>
      <c r="F136" s="697"/>
      <c r="G136" s="344"/>
      <c r="H136" s="344"/>
      <c r="I136" s="344"/>
      <c r="J136" s="344"/>
    </row>
    <row r="137" spans="1:10" ht="23.25">
      <c r="A137" s="354"/>
      <c r="B137" s="305"/>
      <c r="C137" s="305"/>
      <c r="D137" s="354"/>
      <c r="E137" s="305"/>
      <c r="F137" s="697"/>
      <c r="G137" s="344"/>
      <c r="H137" s="344"/>
      <c r="I137" s="344"/>
      <c r="J137" s="344"/>
    </row>
    <row r="138" spans="1:10" ht="23.25">
      <c r="A138" s="354"/>
      <c r="B138" s="305"/>
      <c r="C138" s="305"/>
      <c r="D138" s="354"/>
      <c r="E138" s="305"/>
      <c r="F138" s="697"/>
      <c r="G138" s="344"/>
      <c r="H138" s="344"/>
      <c r="I138" s="344"/>
      <c r="J138" s="344"/>
    </row>
    <row r="139" spans="1:10" ht="23.25">
      <c r="A139" s="354"/>
      <c r="B139" s="305"/>
      <c r="C139" s="305"/>
      <c r="D139" s="354"/>
      <c r="E139" s="305"/>
      <c r="F139" s="697"/>
      <c r="G139" s="344"/>
      <c r="H139" s="344"/>
      <c r="I139" s="344"/>
      <c r="J139" s="344"/>
    </row>
    <row r="140" spans="1:10" ht="23.25">
      <c r="A140" s="354"/>
      <c r="B140" s="305"/>
      <c r="C140" s="305"/>
      <c r="D140" s="354"/>
      <c r="E140" s="305"/>
      <c r="F140" s="697"/>
      <c r="G140" s="344"/>
      <c r="H140" s="344"/>
      <c r="I140" s="344"/>
      <c r="J140" s="344"/>
    </row>
    <row r="141" spans="1:10" ht="23.25">
      <c r="A141" s="354"/>
      <c r="B141" s="305"/>
      <c r="C141" s="305"/>
      <c r="D141" s="354"/>
      <c r="E141" s="305"/>
      <c r="F141" s="697"/>
      <c r="G141" s="344"/>
      <c r="H141" s="344"/>
      <c r="I141" s="344"/>
      <c r="J141" s="344"/>
    </row>
    <row r="142" spans="1:10" ht="23.25">
      <c r="A142" s="354"/>
      <c r="B142" s="305"/>
      <c r="C142" s="305"/>
      <c r="D142" s="354"/>
      <c r="E142" s="305"/>
      <c r="F142" s="697"/>
      <c r="G142" s="344"/>
      <c r="H142" s="344"/>
      <c r="I142" s="344"/>
      <c r="J142" s="344"/>
    </row>
    <row r="143" spans="1:10" ht="23.25">
      <c r="A143" s="354"/>
      <c r="B143" s="305"/>
      <c r="C143" s="305"/>
      <c r="D143" s="354"/>
      <c r="E143" s="305"/>
      <c r="F143" s="697"/>
      <c r="G143" s="344"/>
      <c r="H143" s="344"/>
      <c r="I143" s="344"/>
      <c r="J143" s="344"/>
    </row>
    <row r="144" spans="1:10" ht="23.25">
      <c r="A144" s="354"/>
      <c r="B144" s="305"/>
      <c r="C144" s="305"/>
      <c r="D144" s="354"/>
      <c r="E144" s="305"/>
      <c r="F144" s="697"/>
      <c r="G144" s="344"/>
      <c r="H144" s="344"/>
      <c r="I144" s="344"/>
      <c r="J144" s="344"/>
    </row>
    <row r="145" spans="1:10" ht="23.25">
      <c r="A145" s="354"/>
      <c r="B145" s="305"/>
      <c r="C145" s="305"/>
      <c r="D145" s="354"/>
      <c r="E145" s="305"/>
      <c r="F145" s="697"/>
      <c r="G145" s="344"/>
      <c r="H145" s="344"/>
      <c r="I145" s="344"/>
      <c r="J145" s="344"/>
    </row>
    <row r="146" spans="1:10" ht="23.25">
      <c r="A146" s="354"/>
      <c r="B146" s="305"/>
      <c r="C146" s="305"/>
      <c r="D146" s="354"/>
      <c r="E146" s="305"/>
      <c r="F146" s="697"/>
      <c r="G146" s="344"/>
      <c r="H146" s="344"/>
      <c r="I146" s="344"/>
      <c r="J146" s="344"/>
    </row>
    <row r="147" spans="1:10" ht="23.25">
      <c r="A147" s="354"/>
      <c r="B147" s="305"/>
      <c r="C147" s="305"/>
      <c r="D147" s="354"/>
      <c r="E147" s="305"/>
      <c r="F147" s="697"/>
      <c r="G147" s="344"/>
      <c r="H147" s="344"/>
      <c r="I147" s="344"/>
      <c r="J147" s="344"/>
    </row>
    <row r="148" spans="1:10" ht="23.25">
      <c r="A148" s="354"/>
      <c r="B148" s="305"/>
      <c r="C148" s="305"/>
      <c r="D148" s="354"/>
      <c r="E148" s="305"/>
      <c r="F148" s="697"/>
      <c r="G148" s="344"/>
      <c r="H148" s="344"/>
      <c r="I148" s="344"/>
      <c r="J148" s="344"/>
    </row>
    <row r="149" spans="1:10" ht="23.25">
      <c r="A149" s="354"/>
      <c r="B149" s="305"/>
      <c r="C149" s="305"/>
      <c r="D149" s="354"/>
      <c r="E149" s="305"/>
      <c r="F149" s="697"/>
      <c r="G149" s="344"/>
      <c r="H149" s="344"/>
      <c r="I149" s="344"/>
      <c r="J149" s="344"/>
    </row>
    <row r="150" spans="1:10" ht="23.25">
      <c r="A150" s="354"/>
      <c r="B150" s="305"/>
      <c r="C150" s="305"/>
      <c r="D150" s="354"/>
      <c r="E150" s="305"/>
      <c r="F150" s="697"/>
      <c r="G150" s="344"/>
      <c r="H150" s="344"/>
      <c r="I150" s="344"/>
      <c r="J150" s="344"/>
    </row>
    <row r="151" spans="1:10" ht="23.25">
      <c r="A151" s="354"/>
      <c r="B151" s="305"/>
      <c r="C151" s="305"/>
      <c r="D151" s="354"/>
      <c r="E151" s="305"/>
      <c r="F151" s="697"/>
      <c r="G151" s="344"/>
      <c r="H151" s="344"/>
      <c r="I151" s="344"/>
      <c r="J151" s="344"/>
    </row>
    <row r="152" spans="1:10" ht="23.25">
      <c r="A152" s="354"/>
      <c r="B152" s="305"/>
      <c r="C152" s="305"/>
      <c r="D152" s="354"/>
      <c r="E152" s="305"/>
      <c r="F152" s="697"/>
      <c r="G152" s="344"/>
      <c r="H152" s="344"/>
      <c r="I152" s="344"/>
      <c r="J152" s="344"/>
    </row>
    <row r="153" spans="1:10" ht="23.25">
      <c r="A153" s="354"/>
      <c r="B153" s="305"/>
      <c r="C153" s="305"/>
      <c r="D153" s="354"/>
      <c r="E153" s="305"/>
      <c r="F153" s="697"/>
      <c r="G153" s="344"/>
      <c r="H153" s="344"/>
      <c r="I153" s="344"/>
      <c r="J153" s="344"/>
    </row>
    <row r="154" spans="1:10" ht="23.25">
      <c r="A154" s="354"/>
      <c r="B154" s="305"/>
      <c r="C154" s="305"/>
      <c r="D154" s="354"/>
      <c r="E154" s="305"/>
      <c r="F154" s="697"/>
      <c r="G154" s="344"/>
      <c r="H154" s="344"/>
      <c r="I154" s="344"/>
      <c r="J154" s="344"/>
    </row>
    <row r="155" spans="1:10" ht="23.25">
      <c r="A155" s="354"/>
      <c r="B155" s="305"/>
      <c r="C155" s="305"/>
      <c r="D155" s="354"/>
      <c r="E155" s="305"/>
      <c r="F155" s="697"/>
      <c r="G155" s="344"/>
      <c r="H155" s="344"/>
      <c r="I155" s="344"/>
      <c r="J155" s="344"/>
    </row>
    <row r="156" spans="1:10" ht="23.25">
      <c r="A156" s="354"/>
      <c r="B156" s="305"/>
      <c r="C156" s="305"/>
      <c r="D156" s="354"/>
      <c r="E156" s="305"/>
      <c r="F156" s="697"/>
      <c r="G156" s="344"/>
      <c r="H156" s="344"/>
      <c r="I156" s="344"/>
      <c r="J156" s="344"/>
    </row>
    <row r="157" spans="1:10" ht="23.25">
      <c r="A157" s="354"/>
      <c r="B157" s="305"/>
      <c r="C157" s="305"/>
      <c r="D157" s="354"/>
      <c r="E157" s="305"/>
      <c r="F157" s="697"/>
      <c r="G157" s="344"/>
      <c r="H157" s="344"/>
      <c r="I157" s="344"/>
      <c r="J157" s="344"/>
    </row>
    <row r="158" spans="1:10" ht="23.25">
      <c r="A158" s="354"/>
      <c r="B158" s="305"/>
      <c r="C158" s="305"/>
      <c r="D158" s="354"/>
      <c r="E158" s="305"/>
      <c r="F158" s="697"/>
      <c r="G158" s="344"/>
      <c r="H158" s="344"/>
      <c r="I158" s="344"/>
      <c r="J158" s="344"/>
    </row>
    <row r="159" spans="1:10" ht="23.25">
      <c r="A159" s="354"/>
      <c r="B159" s="305"/>
      <c r="C159" s="305"/>
      <c r="D159" s="354"/>
      <c r="E159" s="305"/>
      <c r="F159" s="697"/>
      <c r="G159" s="344"/>
      <c r="H159" s="344"/>
      <c r="I159" s="344"/>
      <c r="J159" s="344"/>
    </row>
    <row r="160" spans="1:10" ht="23.25">
      <c r="A160" s="354"/>
      <c r="B160" s="305"/>
      <c r="C160" s="305"/>
      <c r="D160" s="354"/>
      <c r="E160" s="305"/>
      <c r="F160" s="697"/>
      <c r="G160" s="344"/>
      <c r="H160" s="344"/>
      <c r="I160" s="344"/>
      <c r="J160" s="344"/>
    </row>
    <row r="161" spans="1:10" ht="23.25">
      <c r="A161" s="354"/>
      <c r="B161" s="305"/>
      <c r="C161" s="305"/>
      <c r="D161" s="354"/>
      <c r="E161" s="305"/>
      <c r="F161" s="697"/>
      <c r="G161" s="344"/>
      <c r="H161" s="344"/>
      <c r="I161" s="344"/>
      <c r="J161" s="344"/>
    </row>
    <row r="162" spans="1:10" ht="23.25">
      <c r="A162" s="354"/>
      <c r="B162" s="305"/>
      <c r="C162" s="305"/>
      <c r="D162" s="354"/>
      <c r="E162" s="305"/>
      <c r="F162" s="697"/>
      <c r="G162" s="344"/>
      <c r="H162" s="344"/>
      <c r="I162" s="344"/>
      <c r="J162" s="344"/>
    </row>
    <row r="163" spans="1:10" ht="23.25">
      <c r="A163" s="354"/>
      <c r="B163" s="305"/>
      <c r="C163" s="305"/>
      <c r="D163" s="354"/>
      <c r="E163" s="305"/>
      <c r="F163" s="697"/>
      <c r="G163" s="344"/>
      <c r="H163" s="344"/>
      <c r="I163" s="344"/>
      <c r="J163" s="344"/>
    </row>
    <row r="164" spans="1:10" ht="23.25">
      <c r="A164" s="354"/>
      <c r="B164" s="305"/>
      <c r="C164" s="305"/>
      <c r="D164" s="354"/>
      <c r="E164" s="305"/>
      <c r="F164" s="697"/>
      <c r="G164" s="344"/>
      <c r="H164" s="344"/>
      <c r="I164" s="344"/>
      <c r="J164" s="344"/>
    </row>
    <row r="165" spans="1:10" ht="23.25">
      <c r="A165" s="354"/>
      <c r="B165" s="305"/>
      <c r="C165" s="305"/>
      <c r="D165" s="354"/>
      <c r="E165" s="305"/>
      <c r="F165" s="697"/>
      <c r="G165" s="344"/>
      <c r="H165" s="344"/>
      <c r="I165" s="344"/>
      <c r="J165" s="344"/>
    </row>
    <row r="166" spans="1:10" ht="23.25">
      <c r="A166" s="354"/>
      <c r="B166" s="305"/>
      <c r="C166" s="305"/>
      <c r="D166" s="354"/>
      <c r="E166" s="305"/>
      <c r="F166" s="697"/>
      <c r="G166" s="344"/>
      <c r="H166" s="344"/>
      <c r="I166" s="344"/>
      <c r="J166" s="344"/>
    </row>
    <row r="167" spans="1:10" ht="23.25">
      <c r="A167" s="354"/>
      <c r="B167" s="305"/>
      <c r="C167" s="305"/>
      <c r="D167" s="354"/>
      <c r="E167" s="305"/>
      <c r="F167" s="697"/>
      <c r="G167" s="344"/>
      <c r="H167" s="344"/>
      <c r="I167" s="344"/>
      <c r="J167" s="344"/>
    </row>
    <row r="168" spans="1:10" ht="23.25">
      <c r="A168" s="354"/>
      <c r="B168" s="305"/>
      <c r="C168" s="305"/>
      <c r="D168" s="354"/>
      <c r="E168" s="305"/>
      <c r="F168" s="697"/>
      <c r="G168" s="344"/>
      <c r="H168" s="344"/>
      <c r="I168" s="344"/>
      <c r="J168" s="344"/>
    </row>
    <row r="169" spans="1:10" ht="23.25">
      <c r="A169" s="354"/>
      <c r="B169" s="305"/>
      <c r="C169" s="305"/>
      <c r="D169" s="354"/>
      <c r="E169" s="305"/>
      <c r="F169" s="697"/>
      <c r="G169" s="344"/>
      <c r="H169" s="344"/>
      <c r="I169" s="344"/>
      <c r="J169" s="344"/>
    </row>
    <row r="170" spans="1:10" ht="23.25">
      <c r="A170" s="354"/>
      <c r="B170" s="305"/>
      <c r="C170" s="305"/>
      <c r="D170" s="354"/>
      <c r="E170" s="305"/>
      <c r="F170" s="697"/>
      <c r="G170" s="344"/>
      <c r="H170" s="344"/>
      <c r="I170" s="344"/>
      <c r="J170" s="344"/>
    </row>
    <row r="171" spans="1:10" ht="23.25">
      <c r="A171" s="354"/>
      <c r="B171" s="305"/>
      <c r="C171" s="305"/>
      <c r="D171" s="354"/>
      <c r="E171" s="305"/>
      <c r="F171" s="697"/>
      <c r="G171" s="344"/>
      <c r="H171" s="344"/>
      <c r="I171" s="344"/>
      <c r="J171" s="344"/>
    </row>
    <row r="172" spans="1:10" ht="23.25">
      <c r="A172" s="354"/>
      <c r="B172" s="305"/>
      <c r="C172" s="305"/>
      <c r="D172" s="354"/>
      <c r="E172" s="305"/>
      <c r="F172" s="697"/>
      <c r="G172" s="344"/>
      <c r="H172" s="344"/>
      <c r="I172" s="344"/>
      <c r="J172" s="344"/>
    </row>
    <row r="173" spans="1:10" ht="23.25">
      <c r="A173" s="354"/>
      <c r="B173" s="305"/>
      <c r="C173" s="305"/>
      <c r="D173" s="354"/>
      <c r="E173" s="305"/>
      <c r="F173" s="697"/>
      <c r="G173" s="344"/>
      <c r="H173" s="344"/>
      <c r="I173" s="344"/>
      <c r="J173" s="344"/>
    </row>
    <row r="174" spans="1:10" ht="23.25">
      <c r="A174" s="354"/>
      <c r="B174" s="305"/>
      <c r="C174" s="305"/>
      <c r="D174" s="354"/>
      <c r="E174" s="305"/>
      <c r="F174" s="697"/>
      <c r="G174" s="344"/>
      <c r="H174" s="344"/>
      <c r="I174" s="344"/>
      <c r="J174" s="344"/>
    </row>
    <row r="175" spans="1:10" ht="23.25">
      <c r="A175" s="354"/>
      <c r="B175" s="305"/>
      <c r="C175" s="305"/>
      <c r="D175" s="354"/>
      <c r="E175" s="305"/>
      <c r="F175" s="697"/>
      <c r="G175" s="344"/>
      <c r="H175" s="344"/>
      <c r="I175" s="344"/>
      <c r="J175" s="344"/>
    </row>
    <row r="176" spans="1:10" ht="23.25">
      <c r="A176" s="354"/>
      <c r="B176" s="305"/>
      <c r="C176" s="305"/>
      <c r="D176" s="354"/>
      <c r="E176" s="305"/>
      <c r="F176" s="697"/>
      <c r="G176" s="344"/>
      <c r="H176" s="344"/>
      <c r="I176" s="344"/>
      <c r="J176" s="344"/>
    </row>
    <row r="177" spans="1:10" ht="23.25">
      <c r="A177" s="354"/>
      <c r="B177" s="305"/>
      <c r="C177" s="305"/>
      <c r="D177" s="354"/>
      <c r="E177" s="305"/>
      <c r="F177" s="697"/>
      <c r="G177" s="344"/>
      <c r="H177" s="344"/>
      <c r="I177" s="344"/>
      <c r="J177" s="344"/>
    </row>
    <row r="178" spans="1:10" ht="23.25">
      <c r="A178" s="354"/>
      <c r="B178" s="305"/>
      <c r="C178" s="305"/>
      <c r="D178" s="354"/>
      <c r="E178" s="305"/>
      <c r="F178" s="697"/>
      <c r="G178" s="344"/>
      <c r="H178" s="344"/>
      <c r="I178" s="344"/>
      <c r="J178" s="344"/>
    </row>
    <row r="179" spans="1:10" ht="23.25">
      <c r="A179" s="354"/>
      <c r="B179" s="305"/>
      <c r="C179" s="305"/>
      <c r="D179" s="354"/>
      <c r="E179" s="305"/>
      <c r="F179" s="697"/>
      <c r="G179" s="344"/>
      <c r="H179" s="344"/>
      <c r="I179" s="344"/>
      <c r="J179" s="344"/>
    </row>
    <row r="180" spans="1:10" ht="23.25">
      <c r="A180" s="354"/>
      <c r="B180" s="305"/>
      <c r="C180" s="305"/>
      <c r="D180" s="354"/>
      <c r="E180" s="305"/>
      <c r="F180" s="697"/>
      <c r="G180" s="344"/>
      <c r="H180" s="344"/>
      <c r="I180" s="344"/>
      <c r="J180" s="344"/>
    </row>
    <row r="181" spans="1:10" ht="23.25">
      <c r="A181" s="354"/>
      <c r="B181" s="305"/>
      <c r="C181" s="305"/>
      <c r="D181" s="354"/>
      <c r="E181" s="305"/>
      <c r="F181" s="697"/>
      <c r="G181" s="344"/>
      <c r="H181" s="344"/>
      <c r="I181" s="344"/>
      <c r="J181" s="344"/>
    </row>
    <row r="182" spans="1:10" ht="23.25">
      <c r="A182" s="354"/>
      <c r="B182" s="305"/>
      <c r="C182" s="305"/>
      <c r="D182" s="354"/>
      <c r="E182" s="305"/>
      <c r="F182" s="697"/>
      <c r="G182" s="344"/>
      <c r="H182" s="344"/>
      <c r="I182" s="344"/>
      <c r="J182" s="344"/>
    </row>
    <row r="183" spans="1:10" ht="23.25">
      <c r="A183" s="354"/>
      <c r="B183" s="305"/>
      <c r="C183" s="305"/>
      <c r="D183" s="354"/>
      <c r="E183" s="305"/>
      <c r="F183" s="697"/>
      <c r="G183" s="344"/>
      <c r="H183" s="344"/>
      <c r="I183" s="344"/>
      <c r="J183" s="344"/>
    </row>
    <row r="184" spans="1:10" ht="23.25">
      <c r="A184" s="354"/>
      <c r="B184" s="305"/>
      <c r="C184" s="305"/>
      <c r="D184" s="354"/>
      <c r="E184" s="305"/>
      <c r="F184" s="697"/>
      <c r="G184" s="344"/>
      <c r="H184" s="344"/>
      <c r="I184" s="344"/>
      <c r="J184" s="344"/>
    </row>
    <row r="185" spans="1:10" ht="23.25">
      <c r="A185" s="354"/>
      <c r="B185" s="305"/>
      <c r="C185" s="305"/>
      <c r="D185" s="354"/>
      <c r="E185" s="305"/>
      <c r="F185" s="697"/>
      <c r="G185" s="344"/>
      <c r="H185" s="344"/>
      <c r="I185" s="344"/>
      <c r="J185" s="344"/>
    </row>
    <row r="186" spans="1:10" ht="23.25">
      <c r="A186" s="354"/>
      <c r="B186" s="305"/>
      <c r="C186" s="305"/>
      <c r="D186" s="354"/>
      <c r="E186" s="305"/>
      <c r="F186" s="697"/>
      <c r="G186" s="344"/>
      <c r="H186" s="344"/>
      <c r="I186" s="344"/>
      <c r="J186" s="344"/>
    </row>
    <row r="187" spans="1:10" ht="23.25">
      <c r="A187" s="354"/>
      <c r="B187" s="305"/>
      <c r="C187" s="305"/>
      <c r="D187" s="354"/>
      <c r="E187" s="305"/>
      <c r="F187" s="697"/>
      <c r="G187" s="344"/>
      <c r="H187" s="344"/>
      <c r="I187" s="344"/>
      <c r="J187" s="344"/>
    </row>
    <row r="188" spans="1:10" ht="23.25">
      <c r="A188" s="354"/>
      <c r="B188" s="305"/>
      <c r="C188" s="305"/>
      <c r="D188" s="354"/>
      <c r="E188" s="305"/>
      <c r="F188" s="697"/>
      <c r="G188" s="344"/>
      <c r="H188" s="344"/>
      <c r="I188" s="344"/>
      <c r="J188" s="344"/>
    </row>
    <row r="189" spans="1:10" ht="23.25">
      <c r="A189" s="354"/>
      <c r="B189" s="305"/>
      <c r="C189" s="305"/>
      <c r="D189" s="354"/>
      <c r="E189" s="305"/>
      <c r="F189" s="697"/>
      <c r="G189" s="344"/>
      <c r="H189" s="344"/>
      <c r="I189" s="344"/>
      <c r="J189" s="344"/>
    </row>
    <row r="190" spans="1:10" ht="23.25">
      <c r="A190" s="354"/>
      <c r="B190" s="305"/>
      <c r="C190" s="305"/>
      <c r="D190" s="354"/>
      <c r="E190" s="305"/>
      <c r="F190" s="697"/>
      <c r="G190" s="344"/>
      <c r="H190" s="344"/>
      <c r="I190" s="344"/>
      <c r="J190" s="344"/>
    </row>
    <row r="191" spans="1:10" ht="23.25">
      <c r="A191" s="354"/>
      <c r="B191" s="305"/>
      <c r="C191" s="305"/>
      <c r="D191" s="354"/>
      <c r="E191" s="305"/>
      <c r="F191" s="697"/>
      <c r="G191" s="344"/>
      <c r="H191" s="344"/>
      <c r="I191" s="344"/>
      <c r="J191" s="344"/>
    </row>
    <row r="192" spans="1:10" ht="23.25">
      <c r="A192" s="354"/>
      <c r="B192" s="305"/>
      <c r="C192" s="305"/>
      <c r="D192" s="354"/>
      <c r="E192" s="305"/>
      <c r="F192" s="697"/>
      <c r="G192" s="344"/>
      <c r="H192" s="344"/>
      <c r="I192" s="344"/>
      <c r="J192" s="344"/>
    </row>
    <row r="193" spans="1:10" ht="23.25">
      <c r="A193" s="354"/>
      <c r="B193" s="305"/>
      <c r="C193" s="305"/>
      <c r="D193" s="354"/>
      <c r="E193" s="305"/>
      <c r="F193" s="697"/>
      <c r="G193" s="344"/>
      <c r="H193" s="344"/>
      <c r="I193" s="344"/>
      <c r="J193" s="344"/>
    </row>
    <row r="194" spans="1:10" ht="23.25">
      <c r="A194" s="354"/>
      <c r="B194" s="305"/>
      <c r="C194" s="305"/>
      <c r="D194" s="354"/>
      <c r="E194" s="305"/>
      <c r="F194" s="697"/>
      <c r="G194" s="344"/>
      <c r="H194" s="344"/>
      <c r="I194" s="344"/>
      <c r="J194" s="344"/>
    </row>
    <row r="195" spans="1:10" ht="23.25">
      <c r="A195" s="354"/>
      <c r="B195" s="305"/>
      <c r="C195" s="305"/>
      <c r="D195" s="354"/>
      <c r="E195" s="305"/>
      <c r="F195" s="697"/>
      <c r="G195" s="344"/>
      <c r="H195" s="344"/>
      <c r="I195" s="344"/>
      <c r="J195" s="344"/>
    </row>
    <row r="196" spans="1:10" ht="23.25">
      <c r="A196" s="354"/>
      <c r="B196" s="305"/>
      <c r="C196" s="305"/>
      <c r="D196" s="354"/>
      <c r="E196" s="305"/>
      <c r="F196" s="697"/>
      <c r="G196" s="344"/>
      <c r="H196" s="344"/>
      <c r="I196" s="344"/>
      <c r="J196" s="344"/>
    </row>
    <row r="197" spans="1:10" ht="23.25">
      <c r="A197" s="354"/>
      <c r="B197" s="305"/>
      <c r="C197" s="305"/>
      <c r="D197" s="354"/>
      <c r="E197" s="305"/>
      <c r="F197" s="697"/>
      <c r="G197" s="344"/>
      <c r="H197" s="344"/>
      <c r="I197" s="344"/>
      <c r="J197" s="344"/>
    </row>
    <row r="198" spans="1:10" ht="23.25">
      <c r="A198" s="354"/>
      <c r="B198" s="305"/>
      <c r="C198" s="305"/>
      <c r="D198" s="354"/>
      <c r="E198" s="305"/>
      <c r="F198" s="697"/>
      <c r="G198" s="344"/>
      <c r="H198" s="344"/>
      <c r="I198" s="344"/>
      <c r="J198" s="344"/>
    </row>
    <row r="199" spans="1:10" ht="23.25">
      <c r="A199" s="354"/>
      <c r="B199" s="305"/>
      <c r="C199" s="305"/>
      <c r="D199" s="354"/>
      <c r="E199" s="305"/>
      <c r="F199" s="697"/>
      <c r="G199" s="344"/>
      <c r="H199" s="344"/>
      <c r="I199" s="344"/>
      <c r="J199" s="344"/>
    </row>
    <row r="200" spans="1:10" ht="23.25">
      <c r="A200" s="354"/>
      <c r="B200" s="305"/>
      <c r="C200" s="305"/>
      <c r="D200" s="354"/>
      <c r="E200" s="305"/>
      <c r="F200" s="697"/>
      <c r="G200" s="344"/>
      <c r="H200" s="344"/>
      <c r="I200" s="344"/>
      <c r="J200" s="344"/>
    </row>
    <row r="201" spans="1:10" ht="23.25">
      <c r="A201" s="354"/>
      <c r="B201" s="305"/>
      <c r="C201" s="305"/>
      <c r="D201" s="354"/>
      <c r="E201" s="305"/>
      <c r="F201" s="697"/>
      <c r="G201" s="344"/>
      <c r="H201" s="344"/>
      <c r="I201" s="344"/>
      <c r="J201" s="344"/>
    </row>
    <row r="202" spans="1:10" ht="23.25">
      <c r="A202" s="354"/>
      <c r="B202" s="305"/>
      <c r="C202" s="305"/>
      <c r="D202" s="354"/>
      <c r="E202" s="305"/>
      <c r="F202" s="697"/>
      <c r="G202" s="344"/>
      <c r="H202" s="344"/>
      <c r="I202" s="344"/>
      <c r="J202" s="344"/>
    </row>
    <row r="203" spans="1:10" ht="23.25">
      <c r="A203" s="354"/>
      <c r="B203" s="305"/>
      <c r="C203" s="305"/>
      <c r="D203" s="354"/>
      <c r="E203" s="305"/>
      <c r="F203" s="697"/>
      <c r="G203" s="344"/>
      <c r="H203" s="344"/>
      <c r="I203" s="344"/>
      <c r="J203" s="344"/>
    </row>
    <row r="204" spans="1:10" ht="23.25">
      <c r="A204" s="354"/>
      <c r="B204" s="305"/>
      <c r="C204" s="305"/>
      <c r="D204" s="354"/>
      <c r="E204" s="305"/>
      <c r="F204" s="697"/>
      <c r="G204" s="344"/>
      <c r="H204" s="344"/>
      <c r="I204" s="344"/>
      <c r="J204" s="344"/>
    </row>
    <row r="205" spans="1:10" ht="23.25">
      <c r="A205" s="354"/>
      <c r="B205" s="305"/>
      <c r="C205" s="305"/>
      <c r="D205" s="354"/>
      <c r="E205" s="305"/>
      <c r="F205" s="697"/>
      <c r="G205" s="344"/>
      <c r="H205" s="344"/>
      <c r="I205" s="344"/>
      <c r="J205" s="344"/>
    </row>
    <row r="206" spans="1:10" ht="23.25">
      <c r="A206" s="354"/>
      <c r="B206" s="305"/>
      <c r="C206" s="305"/>
      <c r="D206" s="354"/>
      <c r="E206" s="305"/>
      <c r="F206" s="697"/>
      <c r="G206" s="344"/>
      <c r="H206" s="344"/>
      <c r="I206" s="344"/>
      <c r="J206" s="344"/>
    </row>
    <row r="207" spans="1:10" ht="23.25">
      <c r="A207" s="354"/>
      <c r="B207" s="305"/>
      <c r="C207" s="305"/>
      <c r="D207" s="354"/>
      <c r="E207" s="305"/>
      <c r="F207" s="697"/>
      <c r="G207" s="344"/>
      <c r="H207" s="344"/>
      <c r="I207" s="344"/>
      <c r="J207" s="344"/>
    </row>
    <row r="208" spans="1:10" ht="23.25">
      <c r="A208" s="354"/>
      <c r="B208" s="305"/>
      <c r="C208" s="305"/>
      <c r="D208" s="354"/>
      <c r="E208" s="305"/>
      <c r="F208" s="697"/>
      <c r="G208" s="344"/>
      <c r="H208" s="344"/>
      <c r="I208" s="344"/>
      <c r="J208" s="344"/>
    </row>
    <row r="209" spans="1:10" ht="23.25">
      <c r="A209" s="354"/>
      <c r="B209" s="305"/>
      <c r="C209" s="305"/>
      <c r="D209" s="354"/>
      <c r="E209" s="305"/>
      <c r="F209" s="697"/>
      <c r="G209" s="344"/>
      <c r="H209" s="344"/>
      <c r="I209" s="344"/>
      <c r="J209" s="344"/>
    </row>
    <row r="210" spans="1:10" ht="23.25">
      <c r="A210" s="354"/>
      <c r="B210" s="305"/>
      <c r="C210" s="305"/>
      <c r="D210" s="354"/>
      <c r="E210" s="305"/>
      <c r="F210" s="697"/>
      <c r="G210" s="344"/>
      <c r="H210" s="344"/>
      <c r="I210" s="344"/>
      <c r="J210" s="344"/>
    </row>
    <row r="211" spans="1:10" ht="23.25">
      <c r="A211" s="354"/>
      <c r="B211" s="305"/>
      <c r="C211" s="305"/>
      <c r="D211" s="354"/>
      <c r="E211" s="305"/>
      <c r="F211" s="697"/>
      <c r="G211" s="344"/>
      <c r="H211" s="344"/>
      <c r="I211" s="344"/>
      <c r="J211" s="344"/>
    </row>
    <row r="212" spans="1:10" ht="23.25">
      <c r="A212" s="354"/>
      <c r="B212" s="305"/>
      <c r="C212" s="305"/>
      <c r="D212" s="354"/>
      <c r="E212" s="305"/>
      <c r="F212" s="697"/>
      <c r="G212" s="344"/>
      <c r="H212" s="344"/>
      <c r="I212" s="344"/>
      <c r="J212" s="344"/>
    </row>
    <row r="213" spans="1:10" ht="23.25">
      <c r="A213" s="354"/>
      <c r="B213" s="305"/>
      <c r="C213" s="305"/>
      <c r="D213" s="354"/>
      <c r="E213" s="305"/>
      <c r="F213" s="697"/>
      <c r="G213" s="344"/>
      <c r="H213" s="344"/>
      <c r="I213" s="344"/>
      <c r="J213" s="344"/>
    </row>
    <row r="214" spans="1:10" ht="23.25">
      <c r="A214" s="354"/>
      <c r="B214" s="305"/>
      <c r="C214" s="305"/>
      <c r="D214" s="354"/>
      <c r="E214" s="305"/>
      <c r="F214" s="697"/>
      <c r="G214" s="344"/>
      <c r="H214" s="344"/>
      <c r="I214" s="344"/>
      <c r="J214" s="344"/>
    </row>
    <row r="215" spans="1:10" ht="23.25">
      <c r="A215" s="354"/>
      <c r="B215" s="305"/>
      <c r="C215" s="305"/>
      <c r="D215" s="354"/>
      <c r="E215" s="305"/>
      <c r="F215" s="697"/>
      <c r="G215" s="344"/>
      <c r="H215" s="344"/>
      <c r="I215" s="344"/>
      <c r="J215" s="344"/>
    </row>
    <row r="216" spans="1:10" ht="23.25">
      <c r="A216" s="354"/>
      <c r="B216" s="305"/>
      <c r="C216" s="305"/>
      <c r="D216" s="354"/>
      <c r="E216" s="305"/>
      <c r="F216" s="697"/>
      <c r="G216" s="344"/>
      <c r="H216" s="344"/>
      <c r="I216" s="344"/>
      <c r="J216" s="344"/>
    </row>
    <row r="217" spans="1:10" ht="23.25">
      <c r="A217" s="354"/>
      <c r="B217" s="305"/>
      <c r="C217" s="305"/>
      <c r="D217" s="354"/>
      <c r="E217" s="305"/>
      <c r="F217" s="697"/>
      <c r="G217" s="344"/>
      <c r="H217" s="344"/>
      <c r="I217" s="344"/>
      <c r="J217" s="344"/>
    </row>
    <row r="218" spans="1:10" ht="23.25">
      <c r="A218" s="354"/>
      <c r="B218" s="305"/>
      <c r="C218" s="305"/>
      <c r="D218" s="354"/>
      <c r="E218" s="305"/>
      <c r="F218" s="697"/>
      <c r="G218" s="344"/>
      <c r="H218" s="344"/>
      <c r="I218" s="344"/>
      <c r="J218" s="344"/>
    </row>
    <row r="219" spans="1:10" ht="23.25">
      <c r="A219" s="354"/>
      <c r="B219" s="305"/>
      <c r="C219" s="305"/>
      <c r="D219" s="354"/>
      <c r="E219" s="305"/>
      <c r="F219" s="697"/>
      <c r="G219" s="344"/>
      <c r="H219" s="344"/>
      <c r="I219" s="344"/>
      <c r="J219" s="344"/>
    </row>
    <row r="220" spans="1:10" ht="23.25">
      <c r="A220" s="354"/>
      <c r="B220" s="305"/>
      <c r="C220" s="305"/>
      <c r="D220" s="354"/>
      <c r="E220" s="305"/>
      <c r="F220" s="697"/>
      <c r="G220" s="344"/>
      <c r="H220" s="344"/>
      <c r="I220" s="344"/>
      <c r="J220" s="344"/>
    </row>
    <row r="221" spans="1:10" ht="23.25">
      <c r="A221" s="354"/>
      <c r="B221" s="305"/>
      <c r="C221" s="305"/>
      <c r="D221" s="354"/>
      <c r="E221" s="305"/>
      <c r="F221" s="697"/>
      <c r="G221" s="344"/>
      <c r="H221" s="344"/>
      <c r="I221" s="344"/>
      <c r="J221" s="344"/>
    </row>
  </sheetData>
  <sheetProtection/>
  <mergeCells count="2">
    <mergeCell ref="G1:I1"/>
    <mergeCell ref="A52:F52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  <rowBreaks count="1" manualBreakCount="1">
    <brk id="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1"/>
  <sheetViews>
    <sheetView tabSelected="1" zoomScaleSheetLayoutView="100" workbookViewId="0" topLeftCell="A34">
      <selection activeCell="K54" sqref="K54"/>
    </sheetView>
  </sheetViews>
  <sheetFormatPr defaultColWidth="9.140625" defaultRowHeight="21.75"/>
  <cols>
    <col min="1" max="1" width="7.7109375" style="53" customWidth="1"/>
    <col min="2" max="2" width="12.7109375" style="6" customWidth="1"/>
    <col min="3" max="3" width="15.7109375" style="6" customWidth="1"/>
    <col min="4" max="4" width="8.421875" style="53" hidden="1" customWidth="1"/>
    <col min="5" max="5" width="6.00390625" style="6" hidden="1" customWidth="1"/>
    <col min="6" max="6" width="20.7109375" style="24" customWidth="1"/>
    <col min="7" max="10" width="9.7109375" style="49" customWidth="1"/>
    <col min="11" max="16384" width="9.140625" style="6" customWidth="1"/>
  </cols>
  <sheetData>
    <row r="1" spans="1:10" ht="21.75" customHeight="1">
      <c r="A1" s="575" t="s">
        <v>24</v>
      </c>
      <c r="B1" s="584" t="s">
        <v>25</v>
      </c>
      <c r="C1" s="575" t="s">
        <v>26</v>
      </c>
      <c r="D1" s="77" t="s">
        <v>27</v>
      </c>
      <c r="E1" s="576" t="s">
        <v>263</v>
      </c>
      <c r="F1" s="585" t="s">
        <v>28</v>
      </c>
      <c r="G1" s="911" t="s">
        <v>22</v>
      </c>
      <c r="H1" s="912"/>
      <c r="I1" s="913"/>
      <c r="J1" s="669" t="s">
        <v>1676</v>
      </c>
    </row>
    <row r="2" spans="1:10" ht="21.75" customHeight="1">
      <c r="A2" s="578"/>
      <c r="B2" s="586"/>
      <c r="C2" s="578"/>
      <c r="D2" s="85"/>
      <c r="E2" s="579" t="s">
        <v>257</v>
      </c>
      <c r="F2" s="587"/>
      <c r="G2" s="580" t="s">
        <v>408</v>
      </c>
      <c r="H2" s="580" t="s">
        <v>409</v>
      </c>
      <c r="I2" s="580" t="s">
        <v>29</v>
      </c>
      <c r="J2" s="581" t="s">
        <v>1677</v>
      </c>
    </row>
    <row r="3" spans="1:10" ht="23.25">
      <c r="A3" s="638" t="s">
        <v>220</v>
      </c>
      <c r="B3" s="188" t="s">
        <v>221</v>
      </c>
      <c r="C3" s="639" t="s">
        <v>229</v>
      </c>
      <c r="D3" s="591"/>
      <c r="E3" s="592">
        <v>3</v>
      </c>
      <c r="F3" s="648" t="s">
        <v>1916</v>
      </c>
      <c r="G3" s="157">
        <f>'1 ประชากรราย หมู่บ้าน'!E497</f>
        <v>582</v>
      </c>
      <c r="H3" s="157">
        <f>'1 ประชากรราย หมู่บ้าน'!F497</f>
        <v>582</v>
      </c>
      <c r="I3" s="157">
        <f>G3+H3</f>
        <v>1164</v>
      </c>
      <c r="J3" s="157">
        <f>'1 ประชากรราย หมู่บ้าน'!H497</f>
        <v>536</v>
      </c>
    </row>
    <row r="4" spans="1:10" ht="23.25">
      <c r="A4" s="638"/>
      <c r="B4" s="188"/>
      <c r="C4" s="639" t="s">
        <v>1971</v>
      </c>
      <c r="D4" s="591"/>
      <c r="E4" s="592"/>
      <c r="F4" s="648" t="s">
        <v>227</v>
      </c>
      <c r="G4" s="157">
        <f>'1 ประชากรราย หมู่บ้าน'!E499</f>
        <v>366</v>
      </c>
      <c r="H4" s="157">
        <f>'1 ประชากรราย หมู่บ้าน'!F499</f>
        <v>405</v>
      </c>
      <c r="I4" s="157">
        <f>G4+H4</f>
        <v>771</v>
      </c>
      <c r="J4" s="157">
        <f>'1 ประชากรราย หมู่บ้าน'!H499</f>
        <v>276</v>
      </c>
    </row>
    <row r="5" spans="1:10" ht="23.25">
      <c r="A5" s="638"/>
      <c r="B5" s="188"/>
      <c r="C5" s="639"/>
      <c r="D5" s="591"/>
      <c r="E5" s="592"/>
      <c r="F5" s="648" t="s">
        <v>519</v>
      </c>
      <c r="G5" s="157">
        <f>'1 ประชากรราย หมู่บ้าน'!E502</f>
        <v>512</v>
      </c>
      <c r="H5" s="157">
        <f>'1 ประชากรราย หมู่บ้าน'!F502</f>
        <v>532</v>
      </c>
      <c r="I5" s="157">
        <f>G5+H5</f>
        <v>1044</v>
      </c>
      <c r="J5" s="157">
        <f>'1 ประชากรราย หมู่บ้าน'!H502</f>
        <v>444</v>
      </c>
    </row>
    <row r="6" spans="1:10" ht="23.25">
      <c r="A6" s="638"/>
      <c r="B6" s="188"/>
      <c r="C6" s="639"/>
      <c r="D6" s="591"/>
      <c r="E6" s="592"/>
      <c r="F6" s="691" t="s">
        <v>228</v>
      </c>
      <c r="G6" s="157">
        <f>'1 ประชากรราย หมู่บ้าน'!E504</f>
        <v>196</v>
      </c>
      <c r="H6" s="157">
        <f>'1 ประชากรราย หมู่บ้าน'!F504</f>
        <v>227</v>
      </c>
      <c r="I6" s="157">
        <f>G6+H6</f>
        <v>423</v>
      </c>
      <c r="J6" s="157">
        <f>'1 ประชากรราย หมู่บ้าน'!H504</f>
        <v>155</v>
      </c>
    </row>
    <row r="7" spans="1:11" ht="23.25">
      <c r="A7" s="638"/>
      <c r="B7" s="188"/>
      <c r="C7" s="639"/>
      <c r="D7" s="591"/>
      <c r="E7" s="592"/>
      <c r="F7" s="612" t="s">
        <v>1810</v>
      </c>
      <c r="G7" s="534">
        <f>SUM(G3:G6)</f>
        <v>1656</v>
      </c>
      <c r="H7" s="534">
        <f>SUM(H3:H6)</f>
        <v>1746</v>
      </c>
      <c r="I7" s="534">
        <f>SUM(I3:I6)</f>
        <v>3402</v>
      </c>
      <c r="J7" s="534">
        <f>SUM(J3:J6)</f>
        <v>1411</v>
      </c>
      <c r="K7" s="50"/>
    </row>
    <row r="8" spans="1:11" ht="23.25">
      <c r="A8" s="638"/>
      <c r="B8" s="188"/>
      <c r="C8" s="639"/>
      <c r="D8" s="591"/>
      <c r="E8" s="592"/>
      <c r="F8" s="178" t="s">
        <v>1905</v>
      </c>
      <c r="G8" s="208"/>
      <c r="H8" s="208"/>
      <c r="I8" s="208"/>
      <c r="J8" s="208"/>
      <c r="K8" s="50"/>
    </row>
    <row r="9" spans="1:11" ht="23.25">
      <c r="A9" s="638"/>
      <c r="B9" s="188"/>
      <c r="C9" s="639"/>
      <c r="D9" s="591"/>
      <c r="E9" s="592"/>
      <c r="F9" s="215" t="s">
        <v>1981</v>
      </c>
      <c r="G9" s="157">
        <f>'1 ประชากรราย หมู่บ้าน'!E525</f>
        <v>1107</v>
      </c>
      <c r="H9" s="157">
        <f>'1 ประชากรราย หมู่บ้าน'!F525</f>
        <v>1232</v>
      </c>
      <c r="I9" s="157">
        <f>G9+H9</f>
        <v>2339</v>
      </c>
      <c r="J9" s="157">
        <f>'1 ประชากรราย หมู่บ้าน'!H525</f>
        <v>1337</v>
      </c>
      <c r="K9" s="50"/>
    </row>
    <row r="10" spans="1:11" ht="23.25">
      <c r="A10" s="638"/>
      <c r="B10" s="188"/>
      <c r="C10" s="639"/>
      <c r="D10" s="591"/>
      <c r="E10" s="592"/>
      <c r="F10" s="193" t="s">
        <v>1982</v>
      </c>
      <c r="G10" s="173">
        <f>'1 ประชากรราย หมู่บ้าน'!E526</f>
        <v>240</v>
      </c>
      <c r="H10" s="173">
        <f>'1 ประชากรราย หมู่บ้าน'!F526</f>
        <v>217</v>
      </c>
      <c r="I10" s="157">
        <f>G10+H10</f>
        <v>457</v>
      </c>
      <c r="J10" s="173">
        <f>'1 ประชากรราย หมู่บ้าน'!H526</f>
        <v>281</v>
      </c>
      <c r="K10" s="50"/>
    </row>
    <row r="11" spans="1:11" ht="23.25">
      <c r="A11" s="638"/>
      <c r="B11" s="188"/>
      <c r="C11" s="639"/>
      <c r="D11" s="591"/>
      <c r="E11" s="592"/>
      <c r="F11" s="612" t="s">
        <v>1987</v>
      </c>
      <c r="G11" s="534">
        <f>SUM(G9:G10)</f>
        <v>1347</v>
      </c>
      <c r="H11" s="534">
        <f>SUM(H9:H10)</f>
        <v>1449</v>
      </c>
      <c r="I11" s="534">
        <f>SUM(I9:I10)</f>
        <v>2796</v>
      </c>
      <c r="J11" s="534">
        <f>SUM(J9:J10)</f>
        <v>1618</v>
      </c>
      <c r="K11" s="50"/>
    </row>
    <row r="12" spans="1:11" ht="23.25">
      <c r="A12" s="638"/>
      <c r="B12" s="188"/>
      <c r="C12" s="639"/>
      <c r="D12" s="591"/>
      <c r="E12" s="592"/>
      <c r="F12" s="807" t="s">
        <v>1983</v>
      </c>
      <c r="G12" s="214">
        <f>'1 ประชากรราย หมู่บ้าน'!E528</f>
        <v>131</v>
      </c>
      <c r="H12" s="214">
        <f>'1 ประชากรราย หมู่บ้าน'!F528</f>
        <v>127</v>
      </c>
      <c r="I12" s="214">
        <f>G12+H12</f>
        <v>258</v>
      </c>
      <c r="J12" s="214">
        <f>'1 ประชากรราย หมู่บ้าน'!H528</f>
        <v>126</v>
      </c>
      <c r="K12" s="50"/>
    </row>
    <row r="13" spans="1:11" ht="23.25">
      <c r="A13" s="638"/>
      <c r="B13" s="188"/>
      <c r="C13" s="639"/>
      <c r="D13" s="591"/>
      <c r="E13" s="592"/>
      <c r="F13" s="806" t="s">
        <v>1984</v>
      </c>
      <c r="G13" s="157">
        <f>'1 ประชากรราย หมู่บ้าน'!E529</f>
        <v>174</v>
      </c>
      <c r="H13" s="157">
        <f>'1 ประชากรราย หมู่บ้าน'!F529</f>
        <v>143</v>
      </c>
      <c r="I13" s="214">
        <f>G13+H13</f>
        <v>317</v>
      </c>
      <c r="J13" s="157">
        <f>'1 ประชากรราย หมู่บ้าน'!H529</f>
        <v>142</v>
      </c>
      <c r="K13" s="50"/>
    </row>
    <row r="14" spans="1:11" ht="23.25">
      <c r="A14" s="638"/>
      <c r="B14" s="188"/>
      <c r="C14" s="639"/>
      <c r="D14" s="591"/>
      <c r="E14" s="592"/>
      <c r="F14" s="806" t="s">
        <v>1985</v>
      </c>
      <c r="G14" s="157">
        <f>'1 ประชากรราย หมู่บ้าน'!E530</f>
        <v>71</v>
      </c>
      <c r="H14" s="157">
        <f>'1 ประชากรราย หมู่บ้าน'!F530</f>
        <v>77</v>
      </c>
      <c r="I14" s="214">
        <f>G14+H14</f>
        <v>148</v>
      </c>
      <c r="J14" s="157">
        <f>'1 ประชากรราย หมู่บ้าน'!H530</f>
        <v>126</v>
      </c>
      <c r="K14" s="50"/>
    </row>
    <row r="15" spans="1:11" ht="23.25">
      <c r="A15" s="638"/>
      <c r="B15" s="188"/>
      <c r="C15" s="639"/>
      <c r="D15" s="591"/>
      <c r="E15" s="592"/>
      <c r="F15" s="808" t="s">
        <v>363</v>
      </c>
      <c r="G15" s="173">
        <f>'1 ประชากรราย หมู่บ้าน'!E531</f>
        <v>109</v>
      </c>
      <c r="H15" s="173">
        <f>'1 ประชากรราย หมู่บ้าน'!F531</f>
        <v>124</v>
      </c>
      <c r="I15" s="214">
        <f>G15+H15</f>
        <v>233</v>
      </c>
      <c r="J15" s="173">
        <f>'1 ประชากรราย หมู่บ้าน'!H531</f>
        <v>117</v>
      </c>
      <c r="K15" s="50"/>
    </row>
    <row r="16" spans="1:11" ht="23.25">
      <c r="A16" s="638"/>
      <c r="B16" s="188"/>
      <c r="C16" s="639"/>
      <c r="D16" s="591"/>
      <c r="E16" s="592"/>
      <c r="F16" s="809" t="s">
        <v>1986</v>
      </c>
      <c r="G16" s="534">
        <f>SUM(G12:G15)</f>
        <v>485</v>
      </c>
      <c r="H16" s="534">
        <f>SUM(H12:H15)</f>
        <v>471</v>
      </c>
      <c r="I16" s="534">
        <f>SUM(I12:I15)</f>
        <v>956</v>
      </c>
      <c r="J16" s="534">
        <f>SUM(J12:J15)</f>
        <v>511</v>
      </c>
      <c r="K16" s="50"/>
    </row>
    <row r="17" spans="1:10" ht="23.25">
      <c r="A17" s="591"/>
      <c r="B17" s="188"/>
      <c r="C17" s="159"/>
      <c r="D17" s="591"/>
      <c r="E17" s="592"/>
      <c r="F17" s="537" t="s">
        <v>1887</v>
      </c>
      <c r="G17" s="214">
        <f>G11+G16</f>
        <v>1832</v>
      </c>
      <c r="H17" s="214">
        <f>H11+H16</f>
        <v>1920</v>
      </c>
      <c r="I17" s="214">
        <f>I11+I16</f>
        <v>3752</v>
      </c>
      <c r="J17" s="214">
        <f>J11+J16</f>
        <v>2129</v>
      </c>
    </row>
    <row r="18" spans="1:10" ht="23.25">
      <c r="A18" s="591"/>
      <c r="B18" s="188"/>
      <c r="C18" s="159"/>
      <c r="D18" s="591"/>
      <c r="E18" s="592"/>
      <c r="F18" s="629" t="s">
        <v>1889</v>
      </c>
      <c r="G18" s="595">
        <f>G7+G17</f>
        <v>3488</v>
      </c>
      <c r="H18" s="595">
        <f>H7+H17</f>
        <v>3666</v>
      </c>
      <c r="I18" s="595">
        <f>I7+I17</f>
        <v>7154</v>
      </c>
      <c r="J18" s="595">
        <f>J7+J17</f>
        <v>3540</v>
      </c>
    </row>
    <row r="19" spans="1:10" ht="23.25">
      <c r="A19" s="591"/>
      <c r="B19" s="188"/>
      <c r="C19" s="188" t="s">
        <v>222</v>
      </c>
      <c r="D19" s="598"/>
      <c r="E19" s="592">
        <f>SUM(E20+E22+E26+E29+E36+E44+E49)</f>
        <v>26</v>
      </c>
      <c r="F19" s="208"/>
      <c r="G19" s="595"/>
      <c r="H19" s="595"/>
      <c r="I19" s="595"/>
      <c r="J19" s="595"/>
    </row>
    <row r="20" spans="1:10" ht="23.25">
      <c r="A20" s="591"/>
      <c r="B20" s="188"/>
      <c r="C20" s="740" t="s">
        <v>1512</v>
      </c>
      <c r="D20" s="598">
        <v>1</v>
      </c>
      <c r="E20" s="592">
        <v>2</v>
      </c>
      <c r="F20" s="693" t="s">
        <v>1908</v>
      </c>
      <c r="G20" s="157">
        <f>'1 ประชากรราย หมู่บ้าน'!E500</f>
        <v>426</v>
      </c>
      <c r="H20" s="157">
        <f>'1 ประชากรราย หมู่บ้าน'!F500</f>
        <v>327</v>
      </c>
      <c r="I20" s="157">
        <f>G20+H20</f>
        <v>753</v>
      </c>
      <c r="J20" s="157">
        <f>'1 ประชากรราย หมู่บ้าน'!H500</f>
        <v>422</v>
      </c>
    </row>
    <row r="21" spans="1:10" ht="23.25">
      <c r="A21" s="591"/>
      <c r="B21" s="188"/>
      <c r="C21" s="648" t="s">
        <v>1507</v>
      </c>
      <c r="D21" s="598"/>
      <c r="E21" s="592"/>
      <c r="F21" s="692" t="s">
        <v>29</v>
      </c>
      <c r="G21" s="534">
        <f>SUM(G20:G20)</f>
        <v>426</v>
      </c>
      <c r="H21" s="534">
        <f>SUM(H20:H20)</f>
        <v>327</v>
      </c>
      <c r="I21" s="534">
        <f>SUM(I20:I20)</f>
        <v>753</v>
      </c>
      <c r="J21" s="534">
        <f>J20</f>
        <v>422</v>
      </c>
    </row>
    <row r="22" spans="1:10" ht="23.25">
      <c r="A22" s="591"/>
      <c r="B22" s="188"/>
      <c r="C22" s="159" t="s">
        <v>1509</v>
      </c>
      <c r="D22" s="598">
        <v>3</v>
      </c>
      <c r="E22" s="592">
        <v>3</v>
      </c>
      <c r="F22" s="784" t="s">
        <v>359</v>
      </c>
      <c r="G22" s="157">
        <f>'1 ประชากรราย หมู่บ้าน'!E498</f>
        <v>369</v>
      </c>
      <c r="H22" s="157">
        <f>'1 ประชากรราย หมู่บ้าน'!F498</f>
        <v>400</v>
      </c>
      <c r="I22" s="157">
        <f>G22+H22</f>
        <v>769</v>
      </c>
      <c r="J22" s="157">
        <f>'1 ประชากรราย หมู่บ้าน'!H498</f>
        <v>641</v>
      </c>
    </row>
    <row r="23" spans="1:10" ht="23.25">
      <c r="A23" s="591"/>
      <c r="B23" s="188"/>
      <c r="C23" s="159" t="s">
        <v>230</v>
      </c>
      <c r="D23" s="598"/>
      <c r="E23" s="592"/>
      <c r="F23" s="773" t="s">
        <v>1907</v>
      </c>
      <c r="G23" s="157">
        <f>'1 ประชากรราย หมู่บ้าน'!E509</f>
        <v>327</v>
      </c>
      <c r="H23" s="157">
        <f>'1 ประชากรราย หมู่บ้าน'!F509</f>
        <v>316</v>
      </c>
      <c r="I23" s="157">
        <f>G23+H23</f>
        <v>643</v>
      </c>
      <c r="J23" s="157">
        <f>'1 ประชากรราย หมู่บ้าน'!H509</f>
        <v>274</v>
      </c>
    </row>
    <row r="24" spans="1:10" ht="23.25">
      <c r="A24" s="591"/>
      <c r="B24" s="188"/>
      <c r="C24" s="159"/>
      <c r="D24" s="598"/>
      <c r="E24" s="592"/>
      <c r="F24" s="785" t="s">
        <v>1906</v>
      </c>
      <c r="G24" s="157">
        <f>'1 ประชากรราย หมู่บ้าน'!E513</f>
        <v>326</v>
      </c>
      <c r="H24" s="157">
        <f>'1 ประชากรราย หมู่บ้าน'!F513</f>
        <v>295</v>
      </c>
      <c r="I24" s="157">
        <f>G24+H24</f>
        <v>621</v>
      </c>
      <c r="J24" s="157">
        <f>'1 ประชากรราย หมู่บ้าน'!H513</f>
        <v>239</v>
      </c>
    </row>
    <row r="25" spans="1:10" ht="23.25">
      <c r="A25" s="591"/>
      <c r="B25" s="188"/>
      <c r="C25" s="159"/>
      <c r="D25" s="598"/>
      <c r="E25" s="592"/>
      <c r="F25" s="692" t="s">
        <v>29</v>
      </c>
      <c r="G25" s="534">
        <f>SUM(G22:G24)</f>
        <v>1022</v>
      </c>
      <c r="H25" s="534">
        <f>SUM(H22:H24)</f>
        <v>1011</v>
      </c>
      <c r="I25" s="534">
        <f>SUM(I22:I24)</f>
        <v>2033</v>
      </c>
      <c r="J25" s="534">
        <f>SUM(J22:J24)</f>
        <v>1154</v>
      </c>
    </row>
    <row r="26" spans="1:10" ht="23.25">
      <c r="A26" s="591"/>
      <c r="B26" s="188"/>
      <c r="C26" s="188" t="s">
        <v>1510</v>
      </c>
      <c r="D26" s="598">
        <v>2</v>
      </c>
      <c r="E26" s="592">
        <v>2</v>
      </c>
      <c r="F26" s="789" t="s">
        <v>1853</v>
      </c>
      <c r="G26" s="157">
        <f>'1 ประชากรราย หมู่บ้าน'!E501</f>
        <v>217</v>
      </c>
      <c r="H26" s="157">
        <f>'1 ประชากรราย หมู่บ้าน'!F501</f>
        <v>240</v>
      </c>
      <c r="I26" s="157">
        <f>G26+H26</f>
        <v>457</v>
      </c>
      <c r="J26" s="157">
        <f>'1 ประชากรราย หมู่บ้าน'!H501</f>
        <v>284</v>
      </c>
    </row>
    <row r="27" spans="1:10" ht="23.25">
      <c r="A27" s="591"/>
      <c r="B27" s="188"/>
      <c r="C27" s="188"/>
      <c r="D27" s="598"/>
      <c r="E27" s="592"/>
      <c r="F27" s="785" t="s">
        <v>231</v>
      </c>
      <c r="G27" s="157">
        <f>'1 ประชากรราย หมู่บ้าน'!E503</f>
        <v>384</v>
      </c>
      <c r="H27" s="157">
        <f>'1 ประชากรราย หมู่บ้าน'!F503</f>
        <v>419</v>
      </c>
      <c r="I27" s="157">
        <f>G27+H27</f>
        <v>803</v>
      </c>
      <c r="J27" s="157">
        <f>'1 ประชากรราย หมู่บ้าน'!H503</f>
        <v>286</v>
      </c>
    </row>
    <row r="28" spans="1:10" ht="23.25">
      <c r="A28" s="606"/>
      <c r="B28" s="279"/>
      <c r="C28" s="279"/>
      <c r="D28" s="598"/>
      <c r="E28" s="592"/>
      <c r="F28" s="692" t="s">
        <v>29</v>
      </c>
      <c r="G28" s="534">
        <f>SUM(G26:G27)</f>
        <v>601</v>
      </c>
      <c r="H28" s="534">
        <f>SUM(H26:H27)</f>
        <v>659</v>
      </c>
      <c r="I28" s="534">
        <f>SUM(I26:I27)</f>
        <v>1260</v>
      </c>
      <c r="J28" s="534">
        <f>SUM(J26:J27)</f>
        <v>570</v>
      </c>
    </row>
    <row r="29" spans="1:10" ht="23.25">
      <c r="A29" s="638" t="s">
        <v>220</v>
      </c>
      <c r="B29" s="188" t="s">
        <v>224</v>
      </c>
      <c r="C29" s="271" t="s">
        <v>1511</v>
      </c>
      <c r="D29" s="598">
        <v>4</v>
      </c>
      <c r="E29" s="592">
        <v>6</v>
      </c>
      <c r="F29" s="789" t="s">
        <v>2024</v>
      </c>
      <c r="G29" s="157">
        <f>'1 ประชากรราย หมู่บ้าน'!E490</f>
        <v>440</v>
      </c>
      <c r="H29" s="157">
        <f>'1 ประชากรราย หมู่บ้าน'!F490</f>
        <v>466</v>
      </c>
      <c r="I29" s="157">
        <f>G29+H29</f>
        <v>906</v>
      </c>
      <c r="J29" s="157">
        <f>'1 ประชากรราย หมู่บ้าน'!H490</f>
        <v>378</v>
      </c>
    </row>
    <row r="30" spans="1:10" ht="23.25">
      <c r="A30" s="638"/>
      <c r="B30" s="188"/>
      <c r="C30" s="271"/>
      <c r="D30" s="598"/>
      <c r="E30" s="592"/>
      <c r="F30" s="97" t="s">
        <v>358</v>
      </c>
      <c r="G30" s="157">
        <f>'1 ประชากรราย หมู่บ้าน'!E491</f>
        <v>522</v>
      </c>
      <c r="H30" s="157">
        <f>'1 ประชากรราย หมู่บ้าน'!F491</f>
        <v>544</v>
      </c>
      <c r="I30" s="157">
        <f>G30+H30</f>
        <v>1066</v>
      </c>
      <c r="J30" s="157">
        <f>'1 ประชากรราย หมู่บ้าน'!H491</f>
        <v>367</v>
      </c>
    </row>
    <row r="31" spans="1:10" ht="23.25">
      <c r="A31" s="638"/>
      <c r="B31" s="188"/>
      <c r="C31" s="271"/>
      <c r="D31" s="598"/>
      <c r="E31" s="592"/>
      <c r="F31" s="773" t="s">
        <v>356</v>
      </c>
      <c r="G31" s="157">
        <f>'1 ประชากรราย หมู่บ้าน'!E492</f>
        <v>297</v>
      </c>
      <c r="H31" s="157">
        <f>'1 ประชากรราย หมู่บ้าน'!F492</f>
        <v>320</v>
      </c>
      <c r="I31" s="157">
        <f>G31+H31</f>
        <v>617</v>
      </c>
      <c r="J31" s="157">
        <f>'1 ประชากรราย หมู่บ้าน'!H492</f>
        <v>673</v>
      </c>
    </row>
    <row r="32" spans="1:10" ht="23.25">
      <c r="A32" s="638"/>
      <c r="B32" s="188"/>
      <c r="C32" s="271"/>
      <c r="D32" s="598"/>
      <c r="E32" s="592"/>
      <c r="F32" s="773" t="s">
        <v>357</v>
      </c>
      <c r="G32" s="157">
        <f>'1 ประชากรราย หมู่บ้าน'!E493</f>
        <v>154</v>
      </c>
      <c r="H32" s="157">
        <f>'1 ประชากรราย หมู่บ้าน'!F493</f>
        <v>161</v>
      </c>
      <c r="I32" s="157">
        <f>G32+H32</f>
        <v>315</v>
      </c>
      <c r="J32" s="157">
        <f>'1 ประชากรราย หมู่บ้าน'!H493</f>
        <v>113</v>
      </c>
    </row>
    <row r="33" spans="1:10" ht="23.25">
      <c r="A33" s="638"/>
      <c r="B33" s="188"/>
      <c r="C33" s="271"/>
      <c r="D33" s="598"/>
      <c r="E33" s="592"/>
      <c r="F33" s="773" t="s">
        <v>232</v>
      </c>
      <c r="G33" s="157">
        <f>'1 ประชากรราย หมู่บ้าน'!E494</f>
        <v>317</v>
      </c>
      <c r="H33" s="157">
        <f>'1 ประชากรราย หมู่บ้าน'!F494</f>
        <v>311</v>
      </c>
      <c r="I33" s="157">
        <f>G33+H33</f>
        <v>628</v>
      </c>
      <c r="J33" s="157">
        <f>'1 ประชากรราย หมู่บ้าน'!H494</f>
        <v>250</v>
      </c>
    </row>
    <row r="34" spans="1:10" ht="23.25">
      <c r="A34" s="638"/>
      <c r="B34" s="188"/>
      <c r="C34" s="271"/>
      <c r="D34" s="598"/>
      <c r="E34" s="592"/>
      <c r="F34" s="785" t="s">
        <v>1915</v>
      </c>
      <c r="G34" s="157">
        <f>'1 ประชากรราย หมู่บ้าน'!E495</f>
        <v>303</v>
      </c>
      <c r="H34" s="157">
        <f>'1 ประชากรราย หมู่บ้าน'!F495</f>
        <v>336</v>
      </c>
      <c r="I34" s="157">
        <f>G34+H34</f>
        <v>639</v>
      </c>
      <c r="J34" s="157">
        <f>'1 ประชากรราย หมู่บ้าน'!H495</f>
        <v>307</v>
      </c>
    </row>
    <row r="35" spans="1:11" ht="23.25">
      <c r="A35" s="638"/>
      <c r="B35" s="188"/>
      <c r="C35" s="188"/>
      <c r="D35" s="598"/>
      <c r="E35" s="592"/>
      <c r="F35" s="692" t="s">
        <v>29</v>
      </c>
      <c r="G35" s="534">
        <f>SUM(G29:G34)</f>
        <v>2033</v>
      </c>
      <c r="H35" s="534">
        <f>SUM(H29:H34)</f>
        <v>2138</v>
      </c>
      <c r="I35" s="534">
        <f>SUM(I29:I34)</f>
        <v>4171</v>
      </c>
      <c r="J35" s="534">
        <f>SUM(J29:J34)</f>
        <v>2088</v>
      </c>
      <c r="K35" s="17"/>
    </row>
    <row r="36" spans="1:11" ht="23.25">
      <c r="A36" s="638"/>
      <c r="B36" s="159" t="s">
        <v>233</v>
      </c>
      <c r="C36" s="639" t="s">
        <v>1909</v>
      </c>
      <c r="D36" s="598">
        <v>3</v>
      </c>
      <c r="E36" s="694">
        <v>7</v>
      </c>
      <c r="F36" s="146" t="s">
        <v>245</v>
      </c>
      <c r="G36" s="157">
        <f>'1 ประชากรราย หมู่บ้าน'!E515</f>
        <v>130</v>
      </c>
      <c r="H36" s="157">
        <f>'1 ประชากรราย หมู่บ้าน'!F515</f>
        <v>109</v>
      </c>
      <c r="I36" s="157">
        <f>G36+H36</f>
        <v>239</v>
      </c>
      <c r="J36" s="157">
        <f>'1 ประชากรราย หมู่บ้าน'!H515</f>
        <v>132</v>
      </c>
      <c r="K36" s="7"/>
    </row>
    <row r="37" spans="1:11" ht="23.25">
      <c r="A37" s="638"/>
      <c r="B37" s="159" t="s">
        <v>0</v>
      </c>
      <c r="C37" s="639" t="s">
        <v>1910</v>
      </c>
      <c r="D37" s="598"/>
      <c r="E37" s="694"/>
      <c r="F37" s="792" t="s">
        <v>1984</v>
      </c>
      <c r="G37" s="157">
        <f>'1 ประชากรราย หมู่บ้าน'!E516</f>
        <v>259</v>
      </c>
      <c r="H37" s="157">
        <f>'1 ประชากรราย หมู่บ้าน'!F516</f>
        <v>275</v>
      </c>
      <c r="I37" s="157">
        <f>G37+H37</f>
        <v>534</v>
      </c>
      <c r="J37" s="157">
        <f>'1 ประชากรราย หมู่บ้าน'!H516</f>
        <v>187</v>
      </c>
      <c r="K37" s="7"/>
    </row>
    <row r="38" spans="1:11" ht="23.25">
      <c r="A38" s="638"/>
      <c r="B38" s="159"/>
      <c r="C38" s="639"/>
      <c r="D38" s="598"/>
      <c r="E38" s="694"/>
      <c r="F38" s="855" t="s">
        <v>2021</v>
      </c>
      <c r="G38" s="157">
        <f>'1 ประชากรราย หมู่บ้าน'!E517</f>
        <v>462</v>
      </c>
      <c r="H38" s="157">
        <f>'1 ประชากรราย หมู่บ้าน'!F517</f>
        <v>459</v>
      </c>
      <c r="I38" s="157">
        <f>G38+H38</f>
        <v>921</v>
      </c>
      <c r="J38" s="157">
        <f>'1 ประชากรราย หมู่บ้าน'!H517</f>
        <v>564</v>
      </c>
      <c r="K38" s="7"/>
    </row>
    <row r="39" spans="1:11" ht="23.25">
      <c r="A39" s="638"/>
      <c r="B39" s="159"/>
      <c r="C39" s="639"/>
      <c r="D39" s="598"/>
      <c r="E39" s="694"/>
      <c r="F39" s="792" t="s">
        <v>2020</v>
      </c>
      <c r="G39" s="157">
        <f>'1 ประชากรราย หมู่บ้าน'!E518</f>
        <v>571</v>
      </c>
      <c r="H39" s="157">
        <f>'1 ประชากรราย หมู่บ้าน'!F518</f>
        <v>517</v>
      </c>
      <c r="I39" s="157">
        <f>G39+H39</f>
        <v>1088</v>
      </c>
      <c r="J39" s="157">
        <f>'1 ประชากรราย หมู่บ้าน'!H518</f>
        <v>389</v>
      </c>
      <c r="K39" s="7"/>
    </row>
    <row r="40" spans="1:11" ht="23.25">
      <c r="A40" s="638"/>
      <c r="B40" s="159"/>
      <c r="C40" s="639"/>
      <c r="D40" s="598"/>
      <c r="E40" s="694"/>
      <c r="F40" s="792" t="s">
        <v>362</v>
      </c>
      <c r="G40" s="157">
        <f>'1 ประชากรราย หมู่บ้าน'!E519</f>
        <v>464</v>
      </c>
      <c r="H40" s="157">
        <f>'1 ประชากรราย หมู่บ้าน'!F519</f>
        <v>437</v>
      </c>
      <c r="I40" s="157">
        <f>G40+H40</f>
        <v>901</v>
      </c>
      <c r="J40" s="157">
        <f>'1 ประชากรราย หมู่บ้าน'!H519</f>
        <v>369</v>
      </c>
      <c r="K40" s="7"/>
    </row>
    <row r="41" spans="1:11" ht="23.25">
      <c r="A41" s="638"/>
      <c r="B41" s="159"/>
      <c r="C41" s="639"/>
      <c r="D41" s="598"/>
      <c r="E41" s="694"/>
      <c r="F41" s="792" t="s">
        <v>363</v>
      </c>
      <c r="G41" s="157">
        <f>'1 ประชากรราย หมู่บ้าน'!E520</f>
        <v>243</v>
      </c>
      <c r="H41" s="157">
        <f>'1 ประชากรราย หมู่บ้าน'!F520</f>
        <v>292</v>
      </c>
      <c r="I41" s="157">
        <f>G41+H41</f>
        <v>535</v>
      </c>
      <c r="J41" s="157">
        <f>'1 ประชากรราย หมู่บ้าน'!H520</f>
        <v>184</v>
      </c>
      <c r="K41" s="7"/>
    </row>
    <row r="42" spans="1:11" ht="23.25">
      <c r="A42" s="638"/>
      <c r="B42" s="159"/>
      <c r="C42" s="639"/>
      <c r="D42" s="598"/>
      <c r="E42" s="694"/>
      <c r="F42" s="593" t="s">
        <v>314</v>
      </c>
      <c r="G42" s="157">
        <f>'1 ประชากรราย หมู่บ้าน'!E521</f>
        <v>232</v>
      </c>
      <c r="H42" s="157">
        <f>'1 ประชากรราย หมู่บ้าน'!F521</f>
        <v>237</v>
      </c>
      <c r="I42" s="157">
        <f>G42+H42</f>
        <v>469</v>
      </c>
      <c r="J42" s="157">
        <f>'1 ประชากรราย หมู่บ้าน'!H521</f>
        <v>159</v>
      </c>
      <c r="K42" s="7"/>
    </row>
    <row r="43" spans="1:11" ht="23.25">
      <c r="A43" s="638"/>
      <c r="B43" s="159"/>
      <c r="C43" s="639"/>
      <c r="D43" s="598"/>
      <c r="E43" s="694"/>
      <c r="F43" s="594" t="s">
        <v>29</v>
      </c>
      <c r="G43" s="534">
        <f>SUM(G36:G42)</f>
        <v>2361</v>
      </c>
      <c r="H43" s="534">
        <f>SUM(H36:H42)</f>
        <v>2326</v>
      </c>
      <c r="I43" s="534">
        <f>SUM(I36:I42)</f>
        <v>4687</v>
      </c>
      <c r="J43" s="534">
        <f>SUM(J36:J42)</f>
        <v>1984</v>
      </c>
      <c r="K43" s="7"/>
    </row>
    <row r="44" spans="1:11" ht="23.25">
      <c r="A44" s="638"/>
      <c r="B44" s="188" t="s">
        <v>226</v>
      </c>
      <c r="C44" s="791" t="s">
        <v>1911</v>
      </c>
      <c r="D44" s="598">
        <v>3</v>
      </c>
      <c r="E44" s="592">
        <v>4</v>
      </c>
      <c r="F44" s="146" t="s">
        <v>361</v>
      </c>
      <c r="G44" s="157">
        <f>'1 ประชากรราย หมู่บ้าน'!E506</f>
        <v>544</v>
      </c>
      <c r="H44" s="157">
        <f>'1 ประชากรราย หมู่บ้าน'!F506</f>
        <v>554</v>
      </c>
      <c r="I44" s="157">
        <f>G44+H44</f>
        <v>1098</v>
      </c>
      <c r="J44" s="157">
        <f>'1 ประชากรราย หมู่บ้าน'!H506</f>
        <v>607</v>
      </c>
      <c r="K44" s="7"/>
    </row>
    <row r="45" spans="1:11" ht="23.25">
      <c r="A45" s="638"/>
      <c r="B45" s="188"/>
      <c r="C45" s="271" t="s">
        <v>35</v>
      </c>
      <c r="D45" s="598"/>
      <c r="E45" s="592"/>
      <c r="F45" s="118" t="s">
        <v>360</v>
      </c>
      <c r="G45" s="157">
        <f>'1 ประชากรราย หมู่บ้าน'!E507</f>
        <v>587</v>
      </c>
      <c r="H45" s="157">
        <f>'1 ประชากรราย หมู่บ้าน'!F507</f>
        <v>593</v>
      </c>
      <c r="I45" s="157">
        <f>G45+H45</f>
        <v>1180</v>
      </c>
      <c r="J45" s="157">
        <f>'1 ประชากรราย หมู่บ้าน'!H507</f>
        <v>506</v>
      </c>
      <c r="K45" s="7"/>
    </row>
    <row r="46" spans="1:11" ht="23.25">
      <c r="A46" s="638"/>
      <c r="B46" s="188"/>
      <c r="C46" s="271"/>
      <c r="D46" s="598"/>
      <c r="E46" s="592"/>
      <c r="F46" s="118" t="s">
        <v>1</v>
      </c>
      <c r="G46" s="157">
        <f>'1 ประชากรราย หมู่บ้าน'!E510</f>
        <v>461</v>
      </c>
      <c r="H46" s="157">
        <f>'1 ประชากรราย หมู่บ้าน'!F510</f>
        <v>448</v>
      </c>
      <c r="I46" s="157">
        <f>G46+H46</f>
        <v>909</v>
      </c>
      <c r="J46" s="157">
        <f>'1 ประชากรราย หมู่บ้าน'!H510</f>
        <v>413</v>
      </c>
      <c r="K46" s="7"/>
    </row>
    <row r="47" spans="1:11" ht="23.25">
      <c r="A47" s="638"/>
      <c r="B47" s="188"/>
      <c r="C47" s="271"/>
      <c r="D47" s="598"/>
      <c r="E47" s="592"/>
      <c r="F47" s="599" t="s">
        <v>2023</v>
      </c>
      <c r="G47" s="157">
        <f>'1 ประชากรราย หมู่บ้าน'!E511</f>
        <v>580</v>
      </c>
      <c r="H47" s="157">
        <f>'1 ประชากรราย หมู่บ้าน'!F511</f>
        <v>603</v>
      </c>
      <c r="I47" s="157">
        <f>G47+H47</f>
        <v>1183</v>
      </c>
      <c r="J47" s="157">
        <f>'1 ประชากรราย หมู่บ้าน'!H511</f>
        <v>590</v>
      </c>
      <c r="K47" s="7"/>
    </row>
    <row r="48" spans="1:10" ht="23.25">
      <c r="A48" s="638"/>
      <c r="B48" s="188"/>
      <c r="C48" s="271"/>
      <c r="D48" s="598"/>
      <c r="E48" s="592"/>
      <c r="F48" s="594" t="s">
        <v>29</v>
      </c>
      <c r="G48" s="534">
        <f>SUM(G44:G47)</f>
        <v>2172</v>
      </c>
      <c r="H48" s="534">
        <f>SUM(H44:H47)</f>
        <v>2198</v>
      </c>
      <c r="I48" s="534">
        <f>SUM(I44:I47)</f>
        <v>4370</v>
      </c>
      <c r="J48" s="534">
        <f>SUM(J44:J47)</f>
        <v>2116</v>
      </c>
    </row>
    <row r="49" spans="1:10" ht="23.25">
      <c r="A49" s="695"/>
      <c r="B49" s="159"/>
      <c r="C49" s="790" t="s">
        <v>1913</v>
      </c>
      <c r="D49" s="598">
        <v>1</v>
      </c>
      <c r="E49" s="694">
        <v>2</v>
      </c>
      <c r="F49" s="789" t="s">
        <v>2022</v>
      </c>
      <c r="G49" s="157">
        <f>'1 ประชากรราย หมู่บ้าน'!E508</f>
        <v>596</v>
      </c>
      <c r="H49" s="157">
        <f>'1 ประชากรราย หมู่บ้าน'!F508</f>
        <v>580</v>
      </c>
      <c r="I49" s="157">
        <f>G49+H49</f>
        <v>1176</v>
      </c>
      <c r="J49" s="157">
        <f>'1 ประชากรราย หมู่บ้าน'!H508</f>
        <v>619</v>
      </c>
    </row>
    <row r="50" spans="1:10" ht="23.25">
      <c r="A50" s="369"/>
      <c r="B50" s="515"/>
      <c r="C50" s="515" t="s">
        <v>1912</v>
      </c>
      <c r="D50" s="369"/>
      <c r="E50" s="329"/>
      <c r="F50" s="532" t="s">
        <v>1914</v>
      </c>
      <c r="G50" s="157">
        <f>'1 ประชากรราย หมู่บ้าน'!E512</f>
        <v>238</v>
      </c>
      <c r="H50" s="157">
        <f>'1 ประชากรราย หมู่บ้าน'!F512</f>
        <v>251</v>
      </c>
      <c r="I50" s="157">
        <f>G50+H50</f>
        <v>489</v>
      </c>
      <c r="J50" s="157">
        <f>'1 ประชากรราย หมู่บ้าน'!H512</f>
        <v>245</v>
      </c>
    </row>
    <row r="51" spans="1:10" ht="23.25">
      <c r="A51" s="655"/>
      <c r="B51" s="696"/>
      <c r="C51" s="696"/>
      <c r="D51" s="655"/>
      <c r="E51" s="630"/>
      <c r="F51" s="554" t="s">
        <v>29</v>
      </c>
      <c r="G51" s="534">
        <f>SUM(G49:G50)</f>
        <v>834</v>
      </c>
      <c r="H51" s="534">
        <f>SUM(H49:H50)</f>
        <v>831</v>
      </c>
      <c r="I51" s="534">
        <f>SUM(I49:I50)</f>
        <v>1665</v>
      </c>
      <c r="J51" s="534">
        <f>SUM(J49:J50)</f>
        <v>864</v>
      </c>
    </row>
    <row r="52" spans="1:10" ht="23.25">
      <c r="A52" s="914" t="s">
        <v>510</v>
      </c>
      <c r="B52" s="915"/>
      <c r="C52" s="915"/>
      <c r="D52" s="915"/>
      <c r="E52" s="915"/>
      <c r="F52" s="916"/>
      <c r="G52" s="534">
        <f>G51+G48+G43+G35+G28+G25+G21+G18</f>
        <v>12937</v>
      </c>
      <c r="H52" s="534">
        <f>H51+H48+H43+H35+H28+H25+H21+H18</f>
        <v>13156</v>
      </c>
      <c r="I52" s="534">
        <f>SUM(G52:H52)</f>
        <v>26093</v>
      </c>
      <c r="J52" s="534">
        <f>J51+J48+J43+J35+J28+J25+J21+J18</f>
        <v>12738</v>
      </c>
    </row>
    <row r="53" spans="1:11" s="18" customFormat="1" ht="23.25">
      <c r="A53" s="354"/>
      <c r="B53" s="305"/>
      <c r="C53" s="305"/>
      <c r="D53" s="354"/>
      <c r="E53" s="305"/>
      <c r="F53" s="697"/>
      <c r="G53" s="343"/>
      <c r="H53" s="344"/>
      <c r="I53" s="343"/>
      <c r="J53" s="698"/>
      <c r="K53" s="6"/>
    </row>
    <row r="54" spans="1:10" ht="23.25">
      <c r="A54" s="354"/>
      <c r="B54" s="305"/>
      <c r="C54" s="305"/>
      <c r="D54" s="354"/>
      <c r="E54" s="305"/>
      <c r="F54" s="697"/>
      <c r="G54" s="343"/>
      <c r="H54" s="344"/>
      <c r="I54" s="343"/>
      <c r="J54" s="343"/>
    </row>
    <row r="55" spans="1:10" ht="23.25">
      <c r="A55" s="354"/>
      <c r="B55" s="305"/>
      <c r="C55" s="305"/>
      <c r="D55" s="354"/>
      <c r="E55" s="305"/>
      <c r="F55" s="697"/>
      <c r="G55" s="344"/>
      <c r="H55" s="344"/>
      <c r="I55" s="343"/>
      <c r="J55" s="343"/>
    </row>
    <row r="56" spans="1:10" ht="23.25">
      <c r="A56" s="354"/>
      <c r="B56" s="305"/>
      <c r="C56" s="305"/>
      <c r="D56" s="354"/>
      <c r="E56" s="305"/>
      <c r="F56" s="697"/>
      <c r="G56" s="344"/>
      <c r="H56" s="344"/>
      <c r="I56" s="343"/>
      <c r="J56" s="343"/>
    </row>
    <row r="57" spans="1:10" ht="23.25">
      <c r="A57" s="354"/>
      <c r="B57" s="305"/>
      <c r="C57" s="305"/>
      <c r="D57" s="354"/>
      <c r="E57" s="305"/>
      <c r="F57" s="697"/>
      <c r="G57" s="344"/>
      <c r="H57" s="344"/>
      <c r="I57" s="343"/>
      <c r="J57" s="343"/>
    </row>
    <row r="58" spans="1:10" ht="23.25">
      <c r="A58" s="354"/>
      <c r="B58" s="305"/>
      <c r="C58" s="305"/>
      <c r="D58" s="354"/>
      <c r="E58" s="305"/>
      <c r="F58" s="697"/>
      <c r="G58" s="344"/>
      <c r="H58" s="344"/>
      <c r="I58" s="343"/>
      <c r="J58" s="343"/>
    </row>
    <row r="59" spans="1:10" ht="23.25">
      <c r="A59" s="354"/>
      <c r="B59" s="305"/>
      <c r="C59" s="305"/>
      <c r="D59" s="354"/>
      <c r="E59" s="305"/>
      <c r="F59" s="697"/>
      <c r="G59" s="344"/>
      <c r="H59" s="344"/>
      <c r="I59" s="343"/>
      <c r="J59" s="343"/>
    </row>
    <row r="60" spans="1:10" ht="23.25">
      <c r="A60" s="354"/>
      <c r="B60" s="305"/>
      <c r="C60" s="305"/>
      <c r="D60" s="354"/>
      <c r="E60" s="305"/>
      <c r="F60" s="697"/>
      <c r="G60" s="344"/>
      <c r="H60" s="344"/>
      <c r="I60" s="343"/>
      <c r="J60" s="343"/>
    </row>
    <row r="61" spans="1:10" ht="23.25">
      <c r="A61" s="354"/>
      <c r="B61" s="305"/>
      <c r="C61" s="305"/>
      <c r="D61" s="354"/>
      <c r="E61" s="305"/>
      <c r="F61" s="697"/>
      <c r="G61" s="344"/>
      <c r="H61" s="344"/>
      <c r="I61" s="343"/>
      <c r="J61" s="343"/>
    </row>
    <row r="62" spans="1:10" ht="23.25">
      <c r="A62" s="354"/>
      <c r="B62" s="305"/>
      <c r="C62" s="305"/>
      <c r="D62" s="354"/>
      <c r="E62" s="305"/>
      <c r="F62" s="697"/>
      <c r="G62" s="344"/>
      <c r="H62" s="344"/>
      <c r="I62" s="343"/>
      <c r="J62" s="343"/>
    </row>
    <row r="63" spans="1:10" ht="23.25">
      <c r="A63" s="354"/>
      <c r="B63" s="305"/>
      <c r="C63" s="305"/>
      <c r="D63" s="354"/>
      <c r="E63" s="305"/>
      <c r="F63" s="697"/>
      <c r="G63" s="344"/>
      <c r="H63" s="344"/>
      <c r="I63" s="343"/>
      <c r="J63" s="343"/>
    </row>
    <row r="64" spans="1:10" ht="23.25">
      <c r="A64" s="354"/>
      <c r="B64" s="305"/>
      <c r="C64" s="305"/>
      <c r="D64" s="354"/>
      <c r="E64" s="305"/>
      <c r="F64" s="697"/>
      <c r="G64" s="344"/>
      <c r="H64" s="344"/>
      <c r="I64" s="343"/>
      <c r="J64" s="343"/>
    </row>
    <row r="65" spans="1:10" ht="23.25">
      <c r="A65" s="354"/>
      <c r="B65" s="305"/>
      <c r="C65" s="305"/>
      <c r="D65" s="354"/>
      <c r="E65" s="305"/>
      <c r="F65" s="697"/>
      <c r="G65" s="344"/>
      <c r="H65" s="344"/>
      <c r="I65" s="343"/>
      <c r="J65" s="343"/>
    </row>
    <row r="66" spans="1:10" ht="23.25">
      <c r="A66" s="354"/>
      <c r="B66" s="305"/>
      <c r="C66" s="305"/>
      <c r="D66" s="354"/>
      <c r="E66" s="305"/>
      <c r="F66" s="697"/>
      <c r="G66" s="344"/>
      <c r="H66" s="344"/>
      <c r="I66" s="344"/>
      <c r="J66" s="344"/>
    </row>
    <row r="67" spans="1:10" ht="23.25">
      <c r="A67" s="354"/>
      <c r="B67" s="305"/>
      <c r="C67" s="305"/>
      <c r="D67" s="354"/>
      <c r="E67" s="305"/>
      <c r="F67" s="697"/>
      <c r="G67" s="344"/>
      <c r="H67" s="344"/>
      <c r="I67" s="344"/>
      <c r="J67" s="344"/>
    </row>
    <row r="68" spans="1:10" ht="23.25">
      <c r="A68" s="354"/>
      <c r="B68" s="305"/>
      <c r="C68" s="305"/>
      <c r="D68" s="354"/>
      <c r="E68" s="305"/>
      <c r="F68" s="697"/>
      <c r="G68" s="344"/>
      <c r="H68" s="344"/>
      <c r="I68" s="344"/>
      <c r="J68" s="344"/>
    </row>
    <row r="69" spans="1:10" ht="23.25">
      <c r="A69" s="354"/>
      <c r="B69" s="305"/>
      <c r="C69" s="305"/>
      <c r="D69" s="354"/>
      <c r="E69" s="305"/>
      <c r="F69" s="697"/>
      <c r="G69" s="344"/>
      <c r="H69" s="344"/>
      <c r="I69" s="344"/>
      <c r="J69" s="344"/>
    </row>
    <row r="70" spans="1:10" ht="23.25">
      <c r="A70" s="354"/>
      <c r="B70" s="305"/>
      <c r="C70" s="305"/>
      <c r="D70" s="354"/>
      <c r="E70" s="305"/>
      <c r="F70" s="697"/>
      <c r="G70" s="344"/>
      <c r="H70" s="344"/>
      <c r="I70" s="344"/>
      <c r="J70" s="344"/>
    </row>
    <row r="71" spans="1:10" ht="23.25">
      <c r="A71" s="354"/>
      <c r="B71" s="305"/>
      <c r="C71" s="305"/>
      <c r="D71" s="354"/>
      <c r="E71" s="305"/>
      <c r="F71" s="697"/>
      <c r="G71" s="344"/>
      <c r="H71" s="344"/>
      <c r="I71" s="344"/>
      <c r="J71" s="344"/>
    </row>
    <row r="72" spans="1:10" ht="23.25">
      <c r="A72" s="354"/>
      <c r="B72" s="305"/>
      <c r="C72" s="305"/>
      <c r="D72" s="354"/>
      <c r="E72" s="305"/>
      <c r="F72" s="697"/>
      <c r="G72" s="344"/>
      <c r="H72" s="344"/>
      <c r="I72" s="344"/>
      <c r="J72" s="344"/>
    </row>
    <row r="73" spans="1:10" ht="23.25">
      <c r="A73" s="354"/>
      <c r="B73" s="305"/>
      <c r="C73" s="305"/>
      <c r="D73" s="354"/>
      <c r="E73" s="305"/>
      <c r="F73" s="697"/>
      <c r="G73" s="344"/>
      <c r="H73" s="344"/>
      <c r="I73" s="344"/>
      <c r="J73" s="344"/>
    </row>
    <row r="74" spans="1:10" ht="23.25">
      <c r="A74" s="354"/>
      <c r="B74" s="305"/>
      <c r="C74" s="305"/>
      <c r="D74" s="354"/>
      <c r="E74" s="305"/>
      <c r="F74" s="697"/>
      <c r="G74" s="344"/>
      <c r="H74" s="344"/>
      <c r="I74" s="344"/>
      <c r="J74" s="344"/>
    </row>
    <row r="75" spans="1:10" ht="23.25">
      <c r="A75" s="354"/>
      <c r="B75" s="305"/>
      <c r="C75" s="305"/>
      <c r="D75" s="354"/>
      <c r="E75" s="305"/>
      <c r="F75" s="697"/>
      <c r="G75" s="344"/>
      <c r="H75" s="344"/>
      <c r="I75" s="344"/>
      <c r="J75" s="344"/>
    </row>
    <row r="76" spans="1:10" ht="23.25">
      <c r="A76" s="354"/>
      <c r="B76" s="305"/>
      <c r="C76" s="305"/>
      <c r="D76" s="354"/>
      <c r="E76" s="305"/>
      <c r="F76" s="697"/>
      <c r="G76" s="344"/>
      <c r="H76" s="344"/>
      <c r="I76" s="344"/>
      <c r="J76" s="344"/>
    </row>
    <row r="77" spans="1:10" ht="23.25">
      <c r="A77" s="354"/>
      <c r="B77" s="305"/>
      <c r="C77" s="305"/>
      <c r="D77" s="354"/>
      <c r="E77" s="305"/>
      <c r="F77" s="697"/>
      <c r="G77" s="344"/>
      <c r="H77" s="344"/>
      <c r="I77" s="344"/>
      <c r="J77" s="344"/>
    </row>
    <row r="78" spans="1:10" ht="23.25">
      <c r="A78" s="354"/>
      <c r="B78" s="305"/>
      <c r="C78" s="305"/>
      <c r="D78" s="354"/>
      <c r="E78" s="305"/>
      <c r="F78" s="697"/>
      <c r="G78" s="344"/>
      <c r="H78" s="344"/>
      <c r="I78" s="344"/>
      <c r="J78" s="344"/>
    </row>
    <row r="79" spans="1:10" ht="23.25">
      <c r="A79" s="354"/>
      <c r="B79" s="305"/>
      <c r="C79" s="305"/>
      <c r="D79" s="354"/>
      <c r="E79" s="305"/>
      <c r="F79" s="697"/>
      <c r="G79" s="344"/>
      <c r="H79" s="344"/>
      <c r="I79" s="344"/>
      <c r="J79" s="344"/>
    </row>
    <row r="80" spans="1:10" ht="23.25">
      <c r="A80" s="354"/>
      <c r="B80" s="305"/>
      <c r="C80" s="305"/>
      <c r="D80" s="354"/>
      <c r="E80" s="305"/>
      <c r="F80" s="697"/>
      <c r="G80" s="344"/>
      <c r="H80" s="344"/>
      <c r="I80" s="344"/>
      <c r="J80" s="344"/>
    </row>
    <row r="81" spans="1:10" ht="23.25">
      <c r="A81" s="354"/>
      <c r="B81" s="305"/>
      <c r="C81" s="305"/>
      <c r="D81" s="354"/>
      <c r="E81" s="305"/>
      <c r="F81" s="697"/>
      <c r="G81" s="344"/>
      <c r="H81" s="344"/>
      <c r="I81" s="344"/>
      <c r="J81" s="344"/>
    </row>
    <row r="82" spans="1:10" ht="23.25">
      <c r="A82" s="354"/>
      <c r="B82" s="305"/>
      <c r="C82" s="305"/>
      <c r="D82" s="354"/>
      <c r="E82" s="305"/>
      <c r="F82" s="697"/>
      <c r="G82" s="344"/>
      <c r="H82" s="344"/>
      <c r="I82" s="344"/>
      <c r="J82" s="344"/>
    </row>
    <row r="83" spans="1:10" ht="23.25">
      <c r="A83" s="354"/>
      <c r="B83" s="305"/>
      <c r="C83" s="305"/>
      <c r="D83" s="354"/>
      <c r="E83" s="305"/>
      <c r="F83" s="697"/>
      <c r="G83" s="344"/>
      <c r="H83" s="344"/>
      <c r="I83" s="344"/>
      <c r="J83" s="344"/>
    </row>
    <row r="84" spans="1:10" ht="23.25">
      <c r="A84" s="354"/>
      <c r="B84" s="305"/>
      <c r="C84" s="305"/>
      <c r="D84" s="354"/>
      <c r="E84" s="305"/>
      <c r="F84" s="697"/>
      <c r="G84" s="344"/>
      <c r="H84" s="344"/>
      <c r="I84" s="344"/>
      <c r="J84" s="344"/>
    </row>
    <row r="85" spans="1:10" ht="23.25">
      <c r="A85" s="354"/>
      <c r="B85" s="305"/>
      <c r="C85" s="305"/>
      <c r="D85" s="354"/>
      <c r="E85" s="305"/>
      <c r="F85" s="697"/>
      <c r="G85" s="344"/>
      <c r="H85" s="344"/>
      <c r="I85" s="344"/>
      <c r="J85" s="344"/>
    </row>
    <row r="86" spans="1:10" ht="23.25">
      <c r="A86" s="354"/>
      <c r="B86" s="305"/>
      <c r="C86" s="305"/>
      <c r="D86" s="354"/>
      <c r="E86" s="305"/>
      <c r="F86" s="697"/>
      <c r="G86" s="344"/>
      <c r="H86" s="344"/>
      <c r="I86" s="344"/>
      <c r="J86" s="344"/>
    </row>
    <row r="87" spans="1:10" ht="23.25">
      <c r="A87" s="354"/>
      <c r="B87" s="305"/>
      <c r="C87" s="305"/>
      <c r="D87" s="354"/>
      <c r="E87" s="305"/>
      <c r="F87" s="697"/>
      <c r="G87" s="344"/>
      <c r="H87" s="344"/>
      <c r="I87" s="344"/>
      <c r="J87" s="344"/>
    </row>
    <row r="88" spans="1:10" ht="23.25">
      <c r="A88" s="354"/>
      <c r="B88" s="305"/>
      <c r="C88" s="305"/>
      <c r="D88" s="354"/>
      <c r="E88" s="305"/>
      <c r="F88" s="697"/>
      <c r="G88" s="344"/>
      <c r="H88" s="344"/>
      <c r="I88" s="344"/>
      <c r="J88" s="344"/>
    </row>
    <row r="89" spans="1:10" ht="23.25">
      <c r="A89" s="354"/>
      <c r="B89" s="305"/>
      <c r="C89" s="305"/>
      <c r="D89" s="354"/>
      <c r="E89" s="305"/>
      <c r="F89" s="697"/>
      <c r="G89" s="344"/>
      <c r="H89" s="344"/>
      <c r="I89" s="344"/>
      <c r="J89" s="344"/>
    </row>
    <row r="90" spans="1:10" ht="23.25">
      <c r="A90" s="354"/>
      <c r="B90" s="305"/>
      <c r="C90" s="305"/>
      <c r="D90" s="354"/>
      <c r="E90" s="305"/>
      <c r="F90" s="697"/>
      <c r="G90" s="344"/>
      <c r="H90" s="344"/>
      <c r="I90" s="344"/>
      <c r="J90" s="344"/>
    </row>
    <row r="91" spans="1:10" ht="23.25">
      <c r="A91" s="354"/>
      <c r="B91" s="305"/>
      <c r="C91" s="305"/>
      <c r="D91" s="354"/>
      <c r="E91" s="305"/>
      <c r="F91" s="697"/>
      <c r="G91" s="344"/>
      <c r="H91" s="344"/>
      <c r="I91" s="344"/>
      <c r="J91" s="344"/>
    </row>
    <row r="92" spans="1:10" ht="23.25">
      <c r="A92" s="354"/>
      <c r="B92" s="305"/>
      <c r="C92" s="305"/>
      <c r="D92" s="354"/>
      <c r="E92" s="305"/>
      <c r="F92" s="697"/>
      <c r="G92" s="344"/>
      <c r="H92" s="344"/>
      <c r="I92" s="344"/>
      <c r="J92" s="344"/>
    </row>
    <row r="93" spans="1:10" ht="23.25">
      <c r="A93" s="354"/>
      <c r="B93" s="305"/>
      <c r="C93" s="305"/>
      <c r="D93" s="354"/>
      <c r="E93" s="305"/>
      <c r="F93" s="697"/>
      <c r="G93" s="344"/>
      <c r="H93" s="344"/>
      <c r="I93" s="344"/>
      <c r="J93" s="344"/>
    </row>
    <row r="94" spans="1:10" ht="23.25">
      <c r="A94" s="354"/>
      <c r="B94" s="305"/>
      <c r="C94" s="305"/>
      <c r="D94" s="354"/>
      <c r="E94" s="305"/>
      <c r="F94" s="697"/>
      <c r="G94" s="344"/>
      <c r="H94" s="344"/>
      <c r="I94" s="344"/>
      <c r="J94" s="344"/>
    </row>
    <row r="95" spans="1:10" ht="23.25">
      <c r="A95" s="354"/>
      <c r="B95" s="305"/>
      <c r="C95" s="305"/>
      <c r="D95" s="354"/>
      <c r="E95" s="305"/>
      <c r="F95" s="697"/>
      <c r="G95" s="344"/>
      <c r="H95" s="344"/>
      <c r="I95" s="344"/>
      <c r="J95" s="344"/>
    </row>
    <row r="96" spans="1:10" ht="23.25">
      <c r="A96" s="354"/>
      <c r="B96" s="305"/>
      <c r="C96" s="305"/>
      <c r="D96" s="354"/>
      <c r="E96" s="305"/>
      <c r="F96" s="697"/>
      <c r="G96" s="344"/>
      <c r="H96" s="344"/>
      <c r="I96" s="344"/>
      <c r="J96" s="344"/>
    </row>
    <row r="97" spans="1:10" ht="23.25">
      <c r="A97" s="354"/>
      <c r="B97" s="305"/>
      <c r="C97" s="305"/>
      <c r="D97" s="354"/>
      <c r="E97" s="305"/>
      <c r="F97" s="697"/>
      <c r="G97" s="344"/>
      <c r="H97" s="344"/>
      <c r="I97" s="344"/>
      <c r="J97" s="344"/>
    </row>
    <row r="98" spans="1:10" ht="23.25">
      <c r="A98" s="354"/>
      <c r="B98" s="305"/>
      <c r="C98" s="305"/>
      <c r="D98" s="354"/>
      <c r="E98" s="305"/>
      <c r="F98" s="697"/>
      <c r="G98" s="344"/>
      <c r="H98" s="344"/>
      <c r="I98" s="344"/>
      <c r="J98" s="344"/>
    </row>
    <row r="99" spans="1:10" ht="23.25">
      <c r="A99" s="354"/>
      <c r="B99" s="305"/>
      <c r="C99" s="305"/>
      <c r="D99" s="354"/>
      <c r="E99" s="305"/>
      <c r="F99" s="697"/>
      <c r="G99" s="344"/>
      <c r="H99" s="344"/>
      <c r="I99" s="344"/>
      <c r="J99" s="344"/>
    </row>
    <row r="100" spans="1:10" ht="23.25">
      <c r="A100" s="354"/>
      <c r="B100" s="305"/>
      <c r="C100" s="305"/>
      <c r="D100" s="354"/>
      <c r="E100" s="305"/>
      <c r="F100" s="697"/>
      <c r="G100" s="344"/>
      <c r="H100" s="344"/>
      <c r="I100" s="344"/>
      <c r="J100" s="344"/>
    </row>
    <row r="101" spans="1:10" ht="23.25">
      <c r="A101" s="354"/>
      <c r="B101" s="305"/>
      <c r="C101" s="305"/>
      <c r="D101" s="354"/>
      <c r="E101" s="305"/>
      <c r="F101" s="697"/>
      <c r="G101" s="344"/>
      <c r="H101" s="344"/>
      <c r="I101" s="344"/>
      <c r="J101" s="344"/>
    </row>
    <row r="102" spans="1:10" ht="23.25">
      <c r="A102" s="354"/>
      <c r="B102" s="305"/>
      <c r="C102" s="305"/>
      <c r="D102" s="354"/>
      <c r="E102" s="305"/>
      <c r="F102" s="697"/>
      <c r="G102" s="344"/>
      <c r="H102" s="344"/>
      <c r="I102" s="344"/>
      <c r="J102" s="344"/>
    </row>
    <row r="103" spans="1:10" ht="23.25">
      <c r="A103" s="354"/>
      <c r="B103" s="305"/>
      <c r="C103" s="305"/>
      <c r="D103" s="354"/>
      <c r="E103" s="305"/>
      <c r="F103" s="697"/>
      <c r="G103" s="344"/>
      <c r="H103" s="344"/>
      <c r="I103" s="344"/>
      <c r="J103" s="344"/>
    </row>
    <row r="104" spans="1:10" ht="23.25">
      <c r="A104" s="354"/>
      <c r="B104" s="305"/>
      <c r="C104" s="305"/>
      <c r="D104" s="354"/>
      <c r="E104" s="305"/>
      <c r="F104" s="697"/>
      <c r="G104" s="344"/>
      <c r="H104" s="344"/>
      <c r="I104" s="344"/>
      <c r="J104" s="344"/>
    </row>
    <row r="105" spans="1:10" ht="23.25">
      <c r="A105" s="354"/>
      <c r="B105" s="305"/>
      <c r="C105" s="305"/>
      <c r="D105" s="354"/>
      <c r="E105" s="305"/>
      <c r="F105" s="697"/>
      <c r="G105" s="344"/>
      <c r="H105" s="344"/>
      <c r="I105" s="344"/>
      <c r="J105" s="344"/>
    </row>
    <row r="106" spans="1:10" ht="23.25">
      <c r="A106" s="354"/>
      <c r="B106" s="305"/>
      <c r="C106" s="305"/>
      <c r="D106" s="354"/>
      <c r="E106" s="305"/>
      <c r="F106" s="697"/>
      <c r="G106" s="344"/>
      <c r="H106" s="344"/>
      <c r="I106" s="344"/>
      <c r="J106" s="344"/>
    </row>
    <row r="107" spans="1:10" ht="23.25">
      <c r="A107" s="354"/>
      <c r="B107" s="305"/>
      <c r="C107" s="305"/>
      <c r="D107" s="354"/>
      <c r="E107" s="305"/>
      <c r="F107" s="697"/>
      <c r="G107" s="344"/>
      <c r="H107" s="344"/>
      <c r="I107" s="344"/>
      <c r="J107" s="344"/>
    </row>
    <row r="108" spans="1:10" ht="23.25">
      <c r="A108" s="354"/>
      <c r="B108" s="305"/>
      <c r="C108" s="305"/>
      <c r="D108" s="354"/>
      <c r="E108" s="305"/>
      <c r="F108" s="697"/>
      <c r="G108" s="344"/>
      <c r="H108" s="344"/>
      <c r="I108" s="344"/>
      <c r="J108" s="344"/>
    </row>
    <row r="109" spans="1:10" ht="23.25">
      <c r="A109" s="354"/>
      <c r="B109" s="305"/>
      <c r="C109" s="305"/>
      <c r="D109" s="354"/>
      <c r="E109" s="305"/>
      <c r="F109" s="697"/>
      <c r="G109" s="344"/>
      <c r="H109" s="344"/>
      <c r="I109" s="344"/>
      <c r="J109" s="344"/>
    </row>
    <row r="110" spans="1:10" ht="23.25">
      <c r="A110" s="354"/>
      <c r="B110" s="305"/>
      <c r="C110" s="305"/>
      <c r="D110" s="354"/>
      <c r="E110" s="305"/>
      <c r="F110" s="697"/>
      <c r="G110" s="344"/>
      <c r="H110" s="344"/>
      <c r="I110" s="344"/>
      <c r="J110" s="344"/>
    </row>
    <row r="111" spans="1:10" ht="23.25">
      <c r="A111" s="354"/>
      <c r="B111" s="305"/>
      <c r="C111" s="305"/>
      <c r="D111" s="354"/>
      <c r="E111" s="305"/>
      <c r="F111" s="697"/>
      <c r="G111" s="344"/>
      <c r="H111" s="344"/>
      <c r="I111" s="344"/>
      <c r="J111" s="344"/>
    </row>
    <row r="112" spans="1:10" ht="23.25">
      <c r="A112" s="354"/>
      <c r="B112" s="305"/>
      <c r="C112" s="305"/>
      <c r="D112" s="354"/>
      <c r="E112" s="305"/>
      <c r="F112" s="697"/>
      <c r="G112" s="344"/>
      <c r="H112" s="344"/>
      <c r="I112" s="344"/>
      <c r="J112" s="344"/>
    </row>
    <row r="113" spans="1:10" ht="23.25">
      <c r="A113" s="354"/>
      <c r="B113" s="305"/>
      <c r="C113" s="305"/>
      <c r="D113" s="354"/>
      <c r="E113" s="305"/>
      <c r="F113" s="697"/>
      <c r="G113" s="344"/>
      <c r="H113" s="344"/>
      <c r="I113" s="344"/>
      <c r="J113" s="344"/>
    </row>
    <row r="114" spans="1:10" ht="23.25">
      <c r="A114" s="354"/>
      <c r="B114" s="305"/>
      <c r="C114" s="305"/>
      <c r="D114" s="354"/>
      <c r="E114" s="305"/>
      <c r="F114" s="697"/>
      <c r="G114" s="344"/>
      <c r="H114" s="344"/>
      <c r="I114" s="344"/>
      <c r="J114" s="344"/>
    </row>
    <row r="115" spans="1:10" ht="23.25">
      <c r="A115" s="354"/>
      <c r="B115" s="305"/>
      <c r="C115" s="305"/>
      <c r="D115" s="354"/>
      <c r="E115" s="305"/>
      <c r="F115" s="697"/>
      <c r="G115" s="344"/>
      <c r="H115" s="344"/>
      <c r="I115" s="344"/>
      <c r="J115" s="344"/>
    </row>
    <row r="116" spans="1:10" ht="23.25">
      <c r="A116" s="354"/>
      <c r="B116" s="305"/>
      <c r="C116" s="305"/>
      <c r="D116" s="354"/>
      <c r="E116" s="305"/>
      <c r="F116" s="697"/>
      <c r="G116" s="344"/>
      <c r="H116" s="344"/>
      <c r="I116" s="344"/>
      <c r="J116" s="344"/>
    </row>
    <row r="117" spans="1:10" ht="23.25">
      <c r="A117" s="354"/>
      <c r="B117" s="305"/>
      <c r="C117" s="305"/>
      <c r="D117" s="354"/>
      <c r="E117" s="305"/>
      <c r="F117" s="697"/>
      <c r="G117" s="344"/>
      <c r="H117" s="344"/>
      <c r="I117" s="344"/>
      <c r="J117" s="344"/>
    </row>
    <row r="118" spans="1:10" ht="23.25">
      <c r="A118" s="354"/>
      <c r="B118" s="305"/>
      <c r="C118" s="305"/>
      <c r="D118" s="354"/>
      <c r="E118" s="305"/>
      <c r="F118" s="697"/>
      <c r="G118" s="344"/>
      <c r="H118" s="344"/>
      <c r="I118" s="344"/>
      <c r="J118" s="344"/>
    </row>
    <row r="119" spans="1:10" ht="23.25">
      <c r="A119" s="354"/>
      <c r="B119" s="305"/>
      <c r="C119" s="305"/>
      <c r="D119" s="354"/>
      <c r="E119" s="305"/>
      <c r="F119" s="697"/>
      <c r="G119" s="344"/>
      <c r="H119" s="344"/>
      <c r="I119" s="344"/>
      <c r="J119" s="344"/>
    </row>
    <row r="120" spans="1:10" ht="23.25">
      <c r="A120" s="354"/>
      <c r="B120" s="305"/>
      <c r="C120" s="305"/>
      <c r="D120" s="354"/>
      <c r="E120" s="305"/>
      <c r="F120" s="697"/>
      <c r="G120" s="344"/>
      <c r="H120" s="344"/>
      <c r="I120" s="344"/>
      <c r="J120" s="344"/>
    </row>
    <row r="121" spans="1:10" ht="23.25">
      <c r="A121" s="354"/>
      <c r="B121" s="305"/>
      <c r="C121" s="305"/>
      <c r="D121" s="354"/>
      <c r="E121" s="305"/>
      <c r="F121" s="697"/>
      <c r="G121" s="344"/>
      <c r="H121" s="344"/>
      <c r="I121" s="344"/>
      <c r="J121" s="344"/>
    </row>
    <row r="122" spans="1:10" ht="23.25">
      <c r="A122" s="354"/>
      <c r="B122" s="305"/>
      <c r="C122" s="305"/>
      <c r="D122" s="354"/>
      <c r="E122" s="305"/>
      <c r="F122" s="697"/>
      <c r="G122" s="344"/>
      <c r="H122" s="344"/>
      <c r="I122" s="344"/>
      <c r="J122" s="344"/>
    </row>
    <row r="123" spans="1:10" ht="23.25">
      <c r="A123" s="354"/>
      <c r="B123" s="305"/>
      <c r="C123" s="305"/>
      <c r="D123" s="354"/>
      <c r="E123" s="305"/>
      <c r="F123" s="697"/>
      <c r="G123" s="344"/>
      <c r="H123" s="344"/>
      <c r="I123" s="344"/>
      <c r="J123" s="344"/>
    </row>
    <row r="124" spans="1:10" ht="23.25">
      <c r="A124" s="354"/>
      <c r="B124" s="305"/>
      <c r="C124" s="305"/>
      <c r="D124" s="354"/>
      <c r="E124" s="305"/>
      <c r="F124" s="697"/>
      <c r="G124" s="344"/>
      <c r="H124" s="344"/>
      <c r="I124" s="344"/>
      <c r="J124" s="344"/>
    </row>
    <row r="125" spans="1:10" ht="23.25">
      <c r="A125" s="354"/>
      <c r="B125" s="305"/>
      <c r="C125" s="305"/>
      <c r="D125" s="354"/>
      <c r="E125" s="305"/>
      <c r="F125" s="697"/>
      <c r="G125" s="344"/>
      <c r="H125" s="344"/>
      <c r="I125" s="344"/>
      <c r="J125" s="344"/>
    </row>
    <row r="126" spans="1:10" ht="23.25">
      <c r="A126" s="354"/>
      <c r="B126" s="305"/>
      <c r="C126" s="305"/>
      <c r="D126" s="354"/>
      <c r="E126" s="305"/>
      <c r="F126" s="697"/>
      <c r="G126" s="344"/>
      <c r="H126" s="344"/>
      <c r="I126" s="344"/>
      <c r="J126" s="344"/>
    </row>
    <row r="127" spans="1:10" ht="23.25">
      <c r="A127" s="354"/>
      <c r="B127" s="305"/>
      <c r="C127" s="305"/>
      <c r="D127" s="354"/>
      <c r="E127" s="305"/>
      <c r="F127" s="697"/>
      <c r="G127" s="344"/>
      <c r="H127" s="344"/>
      <c r="I127" s="344"/>
      <c r="J127" s="344"/>
    </row>
    <row r="128" spans="1:10" ht="23.25">
      <c r="A128" s="354"/>
      <c r="B128" s="305"/>
      <c r="C128" s="305"/>
      <c r="D128" s="354"/>
      <c r="E128" s="305"/>
      <c r="F128" s="697"/>
      <c r="G128" s="344"/>
      <c r="H128" s="344"/>
      <c r="I128" s="344"/>
      <c r="J128" s="344"/>
    </row>
    <row r="129" spans="1:10" ht="23.25">
      <c r="A129" s="354"/>
      <c r="B129" s="305"/>
      <c r="C129" s="305"/>
      <c r="D129" s="354"/>
      <c r="E129" s="305"/>
      <c r="F129" s="697"/>
      <c r="G129" s="344"/>
      <c r="H129" s="344"/>
      <c r="I129" s="344"/>
      <c r="J129" s="344"/>
    </row>
    <row r="130" spans="1:10" ht="23.25">
      <c r="A130" s="354"/>
      <c r="B130" s="305"/>
      <c r="C130" s="305"/>
      <c r="D130" s="354"/>
      <c r="E130" s="305"/>
      <c r="F130" s="697"/>
      <c r="G130" s="344"/>
      <c r="H130" s="344"/>
      <c r="I130" s="344"/>
      <c r="J130" s="344"/>
    </row>
    <row r="131" spans="1:10" ht="23.25">
      <c r="A131" s="354"/>
      <c r="B131" s="305"/>
      <c r="C131" s="305"/>
      <c r="D131" s="354"/>
      <c r="E131" s="305"/>
      <c r="F131" s="697"/>
      <c r="G131" s="344"/>
      <c r="H131" s="344"/>
      <c r="I131" s="344"/>
      <c r="J131" s="344"/>
    </row>
    <row r="132" spans="1:10" ht="23.25">
      <c r="A132" s="354"/>
      <c r="B132" s="305"/>
      <c r="C132" s="305"/>
      <c r="D132" s="354"/>
      <c r="E132" s="305"/>
      <c r="F132" s="697"/>
      <c r="G132" s="344"/>
      <c r="H132" s="344"/>
      <c r="I132" s="344"/>
      <c r="J132" s="344"/>
    </row>
    <row r="133" spans="1:10" ht="23.25">
      <c r="A133" s="354"/>
      <c r="B133" s="305"/>
      <c r="C133" s="305"/>
      <c r="D133" s="354"/>
      <c r="E133" s="305"/>
      <c r="F133" s="697"/>
      <c r="G133" s="344"/>
      <c r="H133" s="344"/>
      <c r="I133" s="344"/>
      <c r="J133" s="344"/>
    </row>
    <row r="134" spans="1:10" ht="23.25">
      <c r="A134" s="354"/>
      <c r="B134" s="305"/>
      <c r="C134" s="305"/>
      <c r="D134" s="354"/>
      <c r="E134" s="305"/>
      <c r="F134" s="697"/>
      <c r="G134" s="344"/>
      <c r="H134" s="344"/>
      <c r="I134" s="344"/>
      <c r="J134" s="344"/>
    </row>
    <row r="135" spans="1:10" ht="23.25">
      <c r="A135" s="354"/>
      <c r="B135" s="305"/>
      <c r="C135" s="305"/>
      <c r="D135" s="354"/>
      <c r="E135" s="305"/>
      <c r="F135" s="697"/>
      <c r="G135" s="344"/>
      <c r="H135" s="344"/>
      <c r="I135" s="344"/>
      <c r="J135" s="344"/>
    </row>
    <row r="136" spans="1:10" ht="23.25">
      <c r="A136" s="354"/>
      <c r="B136" s="305"/>
      <c r="C136" s="305"/>
      <c r="D136" s="354"/>
      <c r="E136" s="305"/>
      <c r="F136" s="697"/>
      <c r="G136" s="344"/>
      <c r="H136" s="344"/>
      <c r="I136" s="344"/>
      <c r="J136" s="344"/>
    </row>
    <row r="137" spans="1:10" ht="23.25">
      <c r="A137" s="354"/>
      <c r="B137" s="305"/>
      <c r="C137" s="305"/>
      <c r="D137" s="354"/>
      <c r="E137" s="305"/>
      <c r="F137" s="697"/>
      <c r="G137" s="344"/>
      <c r="H137" s="344"/>
      <c r="I137" s="344"/>
      <c r="J137" s="344"/>
    </row>
    <row r="138" spans="1:10" ht="23.25">
      <c r="A138" s="354"/>
      <c r="B138" s="305"/>
      <c r="C138" s="305"/>
      <c r="D138" s="354"/>
      <c r="E138" s="305"/>
      <c r="F138" s="697"/>
      <c r="G138" s="344"/>
      <c r="H138" s="344"/>
      <c r="I138" s="344"/>
      <c r="J138" s="344"/>
    </row>
    <row r="139" spans="1:10" ht="23.25">
      <c r="A139" s="354"/>
      <c r="B139" s="305"/>
      <c r="C139" s="305"/>
      <c r="D139" s="354"/>
      <c r="E139" s="305"/>
      <c r="F139" s="697"/>
      <c r="G139" s="344"/>
      <c r="H139" s="344"/>
      <c r="I139" s="344"/>
      <c r="J139" s="344"/>
    </row>
    <row r="140" spans="1:10" ht="23.25">
      <c r="A140" s="354"/>
      <c r="B140" s="305"/>
      <c r="C140" s="305"/>
      <c r="D140" s="354"/>
      <c r="E140" s="305"/>
      <c r="F140" s="697"/>
      <c r="G140" s="344"/>
      <c r="H140" s="344"/>
      <c r="I140" s="344"/>
      <c r="J140" s="344"/>
    </row>
    <row r="141" spans="1:10" ht="23.25">
      <c r="A141" s="354"/>
      <c r="B141" s="305"/>
      <c r="C141" s="305"/>
      <c r="D141" s="354"/>
      <c r="E141" s="305"/>
      <c r="F141" s="697"/>
      <c r="G141" s="344"/>
      <c r="H141" s="344"/>
      <c r="I141" s="344"/>
      <c r="J141" s="344"/>
    </row>
    <row r="142" spans="1:10" ht="23.25">
      <c r="A142" s="354"/>
      <c r="B142" s="305"/>
      <c r="C142" s="305"/>
      <c r="D142" s="354"/>
      <c r="E142" s="305"/>
      <c r="F142" s="697"/>
      <c r="G142" s="344"/>
      <c r="H142" s="344"/>
      <c r="I142" s="344"/>
      <c r="J142" s="344"/>
    </row>
    <row r="143" spans="1:10" ht="23.25">
      <c r="A143" s="354"/>
      <c r="B143" s="305"/>
      <c r="C143" s="305"/>
      <c r="D143" s="354"/>
      <c r="E143" s="305"/>
      <c r="F143" s="697"/>
      <c r="G143" s="344"/>
      <c r="H143" s="344"/>
      <c r="I143" s="344"/>
      <c r="J143" s="344"/>
    </row>
    <row r="144" spans="1:10" ht="23.25">
      <c r="A144" s="354"/>
      <c r="B144" s="305"/>
      <c r="C144" s="305"/>
      <c r="D144" s="354"/>
      <c r="E144" s="305"/>
      <c r="F144" s="697"/>
      <c r="G144" s="344"/>
      <c r="H144" s="344"/>
      <c r="I144" s="344"/>
      <c r="J144" s="344"/>
    </row>
    <row r="145" spans="1:10" ht="23.25">
      <c r="A145" s="354"/>
      <c r="B145" s="305"/>
      <c r="C145" s="305"/>
      <c r="D145" s="354"/>
      <c r="E145" s="305"/>
      <c r="F145" s="697"/>
      <c r="G145" s="344"/>
      <c r="H145" s="344"/>
      <c r="I145" s="344"/>
      <c r="J145" s="344"/>
    </row>
    <row r="146" spans="1:10" ht="23.25">
      <c r="A146" s="354"/>
      <c r="B146" s="305"/>
      <c r="C146" s="305"/>
      <c r="D146" s="354"/>
      <c r="E146" s="305"/>
      <c r="F146" s="697"/>
      <c r="G146" s="344"/>
      <c r="H146" s="344"/>
      <c r="I146" s="344"/>
      <c r="J146" s="344"/>
    </row>
    <row r="147" spans="1:10" ht="23.25">
      <c r="A147" s="354"/>
      <c r="B147" s="305"/>
      <c r="C147" s="305"/>
      <c r="D147" s="354"/>
      <c r="E147" s="305"/>
      <c r="F147" s="697"/>
      <c r="G147" s="344"/>
      <c r="H147" s="344"/>
      <c r="I147" s="344"/>
      <c r="J147" s="344"/>
    </row>
    <row r="148" spans="1:10" ht="23.25">
      <c r="A148" s="354"/>
      <c r="B148" s="305"/>
      <c r="C148" s="305"/>
      <c r="D148" s="354"/>
      <c r="E148" s="305"/>
      <c r="F148" s="697"/>
      <c r="G148" s="344"/>
      <c r="H148" s="344"/>
      <c r="I148" s="344"/>
      <c r="J148" s="344"/>
    </row>
    <row r="149" spans="1:10" ht="23.25">
      <c r="A149" s="354"/>
      <c r="B149" s="305"/>
      <c r="C149" s="305"/>
      <c r="D149" s="354"/>
      <c r="E149" s="305"/>
      <c r="F149" s="697"/>
      <c r="G149" s="344"/>
      <c r="H149" s="344"/>
      <c r="I149" s="344"/>
      <c r="J149" s="344"/>
    </row>
    <row r="150" spans="1:10" ht="23.25">
      <c r="A150" s="354"/>
      <c r="B150" s="305"/>
      <c r="C150" s="305"/>
      <c r="D150" s="354"/>
      <c r="E150" s="305"/>
      <c r="F150" s="697"/>
      <c r="G150" s="344"/>
      <c r="H150" s="344"/>
      <c r="I150" s="344"/>
      <c r="J150" s="344"/>
    </row>
    <row r="151" spans="1:10" ht="23.25">
      <c r="A151" s="354"/>
      <c r="B151" s="305"/>
      <c r="C151" s="305"/>
      <c r="D151" s="354"/>
      <c r="E151" s="305"/>
      <c r="F151" s="697"/>
      <c r="G151" s="344"/>
      <c r="H151" s="344"/>
      <c r="I151" s="344"/>
      <c r="J151" s="344"/>
    </row>
    <row r="152" spans="1:10" ht="23.25">
      <c r="A152" s="354"/>
      <c r="B152" s="305"/>
      <c r="C152" s="305"/>
      <c r="D152" s="354"/>
      <c r="E152" s="305"/>
      <c r="F152" s="697"/>
      <c r="G152" s="344"/>
      <c r="H152" s="344"/>
      <c r="I152" s="344"/>
      <c r="J152" s="344"/>
    </row>
    <row r="153" spans="1:10" ht="23.25">
      <c r="A153" s="354"/>
      <c r="B153" s="305"/>
      <c r="C153" s="305"/>
      <c r="D153" s="354"/>
      <c r="E153" s="305"/>
      <c r="F153" s="697"/>
      <c r="G153" s="344"/>
      <c r="H153" s="344"/>
      <c r="I153" s="344"/>
      <c r="J153" s="344"/>
    </row>
    <row r="154" spans="1:10" ht="23.25">
      <c r="A154" s="354"/>
      <c r="B154" s="305"/>
      <c r="C154" s="305"/>
      <c r="D154" s="354"/>
      <c r="E154" s="305"/>
      <c r="F154" s="697"/>
      <c r="G154" s="344"/>
      <c r="H154" s="344"/>
      <c r="I154" s="344"/>
      <c r="J154" s="344"/>
    </row>
    <row r="155" spans="1:10" ht="23.25">
      <c r="A155" s="354"/>
      <c r="B155" s="305"/>
      <c r="C155" s="305"/>
      <c r="D155" s="354"/>
      <c r="E155" s="305"/>
      <c r="F155" s="697"/>
      <c r="G155" s="344"/>
      <c r="H155" s="344"/>
      <c r="I155" s="344"/>
      <c r="J155" s="344"/>
    </row>
    <row r="156" spans="1:10" ht="23.25">
      <c r="A156" s="354"/>
      <c r="B156" s="305"/>
      <c r="C156" s="305"/>
      <c r="D156" s="354"/>
      <c r="E156" s="305"/>
      <c r="F156" s="697"/>
      <c r="G156" s="344"/>
      <c r="H156" s="344"/>
      <c r="I156" s="344"/>
      <c r="J156" s="344"/>
    </row>
    <row r="157" spans="1:10" ht="23.25">
      <c r="A157" s="354"/>
      <c r="B157" s="305"/>
      <c r="C157" s="305"/>
      <c r="D157" s="354"/>
      <c r="E157" s="305"/>
      <c r="F157" s="697"/>
      <c r="G157" s="344"/>
      <c r="H157" s="344"/>
      <c r="I157" s="344"/>
      <c r="J157" s="344"/>
    </row>
    <row r="158" spans="1:10" ht="23.25">
      <c r="A158" s="354"/>
      <c r="B158" s="305"/>
      <c r="C158" s="305"/>
      <c r="D158" s="354"/>
      <c r="E158" s="305"/>
      <c r="F158" s="697"/>
      <c r="G158" s="344"/>
      <c r="H158" s="344"/>
      <c r="I158" s="344"/>
      <c r="J158" s="344"/>
    </row>
    <row r="159" spans="1:10" ht="23.25">
      <c r="A159" s="354"/>
      <c r="B159" s="305"/>
      <c r="C159" s="305"/>
      <c r="D159" s="354"/>
      <c r="E159" s="305"/>
      <c r="F159" s="697"/>
      <c r="G159" s="344"/>
      <c r="H159" s="344"/>
      <c r="I159" s="344"/>
      <c r="J159" s="344"/>
    </row>
    <row r="160" spans="1:10" ht="23.25">
      <c r="A160" s="354"/>
      <c r="B160" s="305"/>
      <c r="C160" s="305"/>
      <c r="D160" s="354"/>
      <c r="E160" s="305"/>
      <c r="F160" s="697"/>
      <c r="G160" s="344"/>
      <c r="H160" s="344"/>
      <c r="I160" s="344"/>
      <c r="J160" s="344"/>
    </row>
    <row r="161" spans="1:10" ht="23.25">
      <c r="A161" s="354"/>
      <c r="B161" s="305"/>
      <c r="C161" s="305"/>
      <c r="D161" s="354"/>
      <c r="E161" s="305"/>
      <c r="F161" s="697"/>
      <c r="G161" s="344"/>
      <c r="H161" s="344"/>
      <c r="I161" s="344"/>
      <c r="J161" s="344"/>
    </row>
    <row r="162" spans="1:10" ht="23.25">
      <c r="A162" s="354"/>
      <c r="B162" s="305"/>
      <c r="C162" s="305"/>
      <c r="D162" s="354"/>
      <c r="E162" s="305"/>
      <c r="F162" s="697"/>
      <c r="G162" s="344"/>
      <c r="H162" s="344"/>
      <c r="I162" s="344"/>
      <c r="J162" s="344"/>
    </row>
    <row r="163" spans="1:10" ht="23.25">
      <c r="A163" s="354"/>
      <c r="B163" s="305"/>
      <c r="C163" s="305"/>
      <c r="D163" s="354"/>
      <c r="E163" s="305"/>
      <c r="F163" s="697"/>
      <c r="G163" s="344"/>
      <c r="H163" s="344"/>
      <c r="I163" s="344"/>
      <c r="J163" s="344"/>
    </row>
    <row r="164" spans="1:10" ht="23.25">
      <c r="A164" s="354"/>
      <c r="B164" s="305"/>
      <c r="C164" s="305"/>
      <c r="D164" s="354"/>
      <c r="E164" s="305"/>
      <c r="F164" s="697"/>
      <c r="G164" s="344"/>
      <c r="H164" s="344"/>
      <c r="I164" s="344"/>
      <c r="J164" s="344"/>
    </row>
    <row r="165" spans="1:10" ht="23.25">
      <c r="A165" s="354"/>
      <c r="B165" s="305"/>
      <c r="C165" s="305"/>
      <c r="D165" s="354"/>
      <c r="E165" s="305"/>
      <c r="F165" s="697"/>
      <c r="G165" s="344"/>
      <c r="H165" s="344"/>
      <c r="I165" s="344"/>
      <c r="J165" s="344"/>
    </row>
    <row r="166" spans="1:10" ht="23.25">
      <c r="A166" s="354"/>
      <c r="B166" s="305"/>
      <c r="C166" s="305"/>
      <c r="D166" s="354"/>
      <c r="E166" s="305"/>
      <c r="F166" s="697"/>
      <c r="G166" s="344"/>
      <c r="H166" s="344"/>
      <c r="I166" s="344"/>
      <c r="J166" s="344"/>
    </row>
    <row r="167" spans="1:10" ht="23.25">
      <c r="A167" s="354"/>
      <c r="B167" s="305"/>
      <c r="C167" s="305"/>
      <c r="D167" s="354"/>
      <c r="E167" s="305"/>
      <c r="F167" s="697"/>
      <c r="G167" s="344"/>
      <c r="H167" s="344"/>
      <c r="I167" s="344"/>
      <c r="J167" s="344"/>
    </row>
    <row r="168" spans="1:10" ht="23.25">
      <c r="A168" s="354"/>
      <c r="B168" s="305"/>
      <c r="C168" s="305"/>
      <c r="D168" s="354"/>
      <c r="E168" s="305"/>
      <c r="F168" s="697"/>
      <c r="G168" s="344"/>
      <c r="H168" s="344"/>
      <c r="I168" s="344"/>
      <c r="J168" s="344"/>
    </row>
    <row r="169" spans="1:10" ht="23.25">
      <c r="A169" s="354"/>
      <c r="B169" s="305"/>
      <c r="C169" s="305"/>
      <c r="D169" s="354"/>
      <c r="E169" s="305"/>
      <c r="F169" s="697"/>
      <c r="G169" s="344"/>
      <c r="H169" s="344"/>
      <c r="I169" s="344"/>
      <c r="J169" s="344"/>
    </row>
    <row r="170" spans="1:10" ht="23.25">
      <c r="A170" s="354"/>
      <c r="B170" s="305"/>
      <c r="C170" s="305"/>
      <c r="D170" s="354"/>
      <c r="E170" s="305"/>
      <c r="F170" s="697"/>
      <c r="G170" s="344"/>
      <c r="H170" s="344"/>
      <c r="I170" s="344"/>
      <c r="J170" s="344"/>
    </row>
    <row r="171" spans="1:10" ht="23.25">
      <c r="A171" s="354"/>
      <c r="B171" s="305"/>
      <c r="C171" s="305"/>
      <c r="D171" s="354"/>
      <c r="E171" s="305"/>
      <c r="F171" s="697"/>
      <c r="G171" s="344"/>
      <c r="H171" s="344"/>
      <c r="I171" s="344"/>
      <c r="J171" s="344"/>
    </row>
    <row r="172" spans="1:10" ht="23.25">
      <c r="A172" s="354"/>
      <c r="B172" s="305"/>
      <c r="C172" s="305"/>
      <c r="D172" s="354"/>
      <c r="E172" s="305"/>
      <c r="F172" s="697"/>
      <c r="G172" s="344"/>
      <c r="H172" s="344"/>
      <c r="I172" s="344"/>
      <c r="J172" s="344"/>
    </row>
    <row r="173" spans="1:10" ht="23.25">
      <c r="A173" s="354"/>
      <c r="B173" s="305"/>
      <c r="C173" s="305"/>
      <c r="D173" s="354"/>
      <c r="E173" s="305"/>
      <c r="F173" s="697"/>
      <c r="G173" s="344"/>
      <c r="H173" s="344"/>
      <c r="I173" s="344"/>
      <c r="J173" s="344"/>
    </row>
    <row r="174" spans="1:10" ht="23.25">
      <c r="A174" s="354"/>
      <c r="B174" s="305"/>
      <c r="C174" s="305"/>
      <c r="D174" s="354"/>
      <c r="E174" s="305"/>
      <c r="F174" s="697"/>
      <c r="G174" s="344"/>
      <c r="H174" s="344"/>
      <c r="I174" s="344"/>
      <c r="J174" s="344"/>
    </row>
    <row r="175" spans="1:10" ht="23.25">
      <c r="A175" s="354"/>
      <c r="B175" s="305"/>
      <c r="C175" s="305"/>
      <c r="D175" s="354"/>
      <c r="E175" s="305"/>
      <c r="F175" s="697"/>
      <c r="G175" s="344"/>
      <c r="H175" s="344"/>
      <c r="I175" s="344"/>
      <c r="J175" s="344"/>
    </row>
    <row r="176" spans="1:10" ht="23.25">
      <c r="A176" s="354"/>
      <c r="B176" s="305"/>
      <c r="C176" s="305"/>
      <c r="D176" s="354"/>
      <c r="E176" s="305"/>
      <c r="F176" s="697"/>
      <c r="G176" s="344"/>
      <c r="H176" s="344"/>
      <c r="I176" s="344"/>
      <c r="J176" s="344"/>
    </row>
    <row r="177" spans="1:10" ht="23.25">
      <c r="A177" s="354"/>
      <c r="B177" s="305"/>
      <c r="C177" s="305"/>
      <c r="D177" s="354"/>
      <c r="E177" s="305"/>
      <c r="F177" s="697"/>
      <c r="G177" s="344"/>
      <c r="H177" s="344"/>
      <c r="I177" s="344"/>
      <c r="J177" s="344"/>
    </row>
    <row r="178" spans="1:10" ht="23.25">
      <c r="A178" s="354"/>
      <c r="B178" s="305"/>
      <c r="C178" s="305"/>
      <c r="D178" s="354"/>
      <c r="E178" s="305"/>
      <c r="F178" s="697"/>
      <c r="G178" s="344"/>
      <c r="H178" s="344"/>
      <c r="I178" s="344"/>
      <c r="J178" s="344"/>
    </row>
    <row r="179" spans="1:10" ht="23.25">
      <c r="A179" s="354"/>
      <c r="B179" s="305"/>
      <c r="C179" s="305"/>
      <c r="D179" s="354"/>
      <c r="E179" s="305"/>
      <c r="F179" s="697"/>
      <c r="G179" s="344"/>
      <c r="H179" s="344"/>
      <c r="I179" s="344"/>
      <c r="J179" s="344"/>
    </row>
    <row r="180" spans="1:10" ht="23.25">
      <c r="A180" s="354"/>
      <c r="B180" s="305"/>
      <c r="C180" s="305"/>
      <c r="D180" s="354"/>
      <c r="E180" s="305"/>
      <c r="F180" s="697"/>
      <c r="G180" s="344"/>
      <c r="H180" s="344"/>
      <c r="I180" s="344"/>
      <c r="J180" s="344"/>
    </row>
    <row r="181" spans="1:10" ht="23.25">
      <c r="A181" s="354"/>
      <c r="B181" s="305"/>
      <c r="C181" s="305"/>
      <c r="D181" s="354"/>
      <c r="E181" s="305"/>
      <c r="F181" s="697"/>
      <c r="G181" s="344"/>
      <c r="H181" s="344"/>
      <c r="I181" s="344"/>
      <c r="J181" s="344"/>
    </row>
    <row r="182" spans="1:10" ht="23.25">
      <c r="A182" s="354"/>
      <c r="B182" s="305"/>
      <c r="C182" s="305"/>
      <c r="D182" s="354"/>
      <c r="E182" s="305"/>
      <c r="F182" s="697"/>
      <c r="G182" s="344"/>
      <c r="H182" s="344"/>
      <c r="I182" s="344"/>
      <c r="J182" s="344"/>
    </row>
    <row r="183" spans="1:10" ht="23.25">
      <c r="A183" s="354"/>
      <c r="B183" s="305"/>
      <c r="C183" s="305"/>
      <c r="D183" s="354"/>
      <c r="E183" s="305"/>
      <c r="F183" s="697"/>
      <c r="G183" s="344"/>
      <c r="H183" s="344"/>
      <c r="I183" s="344"/>
      <c r="J183" s="344"/>
    </row>
    <row r="184" spans="1:10" ht="23.25">
      <c r="A184" s="354"/>
      <c r="B184" s="305"/>
      <c r="C184" s="305"/>
      <c r="D184" s="354"/>
      <c r="E184" s="305"/>
      <c r="F184" s="697"/>
      <c r="G184" s="344"/>
      <c r="H184" s="344"/>
      <c r="I184" s="344"/>
      <c r="J184" s="344"/>
    </row>
    <row r="185" spans="1:10" ht="23.25">
      <c r="A185" s="354"/>
      <c r="B185" s="305"/>
      <c r="C185" s="305"/>
      <c r="D185" s="354"/>
      <c r="E185" s="305"/>
      <c r="F185" s="697"/>
      <c r="G185" s="344"/>
      <c r="H185" s="344"/>
      <c r="I185" s="344"/>
      <c r="J185" s="344"/>
    </row>
    <row r="186" spans="1:10" ht="23.25">
      <c r="A186" s="354"/>
      <c r="B186" s="305"/>
      <c r="C186" s="305"/>
      <c r="D186" s="354"/>
      <c r="E186" s="305"/>
      <c r="F186" s="697"/>
      <c r="G186" s="344"/>
      <c r="H186" s="344"/>
      <c r="I186" s="344"/>
      <c r="J186" s="344"/>
    </row>
    <row r="187" spans="1:10" ht="23.25">
      <c r="A187" s="354"/>
      <c r="B187" s="305"/>
      <c r="C187" s="305"/>
      <c r="D187" s="354"/>
      <c r="E187" s="305"/>
      <c r="F187" s="697"/>
      <c r="G187" s="344"/>
      <c r="H187" s="344"/>
      <c r="I187" s="344"/>
      <c r="J187" s="344"/>
    </row>
    <row r="188" spans="1:10" ht="23.25">
      <c r="A188" s="354"/>
      <c r="B188" s="305"/>
      <c r="C188" s="305"/>
      <c r="D188" s="354"/>
      <c r="E188" s="305"/>
      <c r="F188" s="697"/>
      <c r="G188" s="344"/>
      <c r="H188" s="344"/>
      <c r="I188" s="344"/>
      <c r="J188" s="344"/>
    </row>
    <row r="189" spans="1:10" ht="23.25">
      <c r="A189" s="354"/>
      <c r="B189" s="305"/>
      <c r="C189" s="305"/>
      <c r="D189" s="354"/>
      <c r="E189" s="305"/>
      <c r="F189" s="697"/>
      <c r="G189" s="344"/>
      <c r="H189" s="344"/>
      <c r="I189" s="344"/>
      <c r="J189" s="344"/>
    </row>
    <row r="190" spans="1:10" ht="23.25">
      <c r="A190" s="354"/>
      <c r="B190" s="305"/>
      <c r="C190" s="305"/>
      <c r="D190" s="354"/>
      <c r="E190" s="305"/>
      <c r="F190" s="697"/>
      <c r="G190" s="344"/>
      <c r="H190" s="344"/>
      <c r="I190" s="344"/>
      <c r="J190" s="344"/>
    </row>
    <row r="191" spans="1:10" ht="23.25">
      <c r="A191" s="354"/>
      <c r="B191" s="305"/>
      <c r="C191" s="305"/>
      <c r="D191" s="354"/>
      <c r="E191" s="305"/>
      <c r="F191" s="697"/>
      <c r="G191" s="344"/>
      <c r="H191" s="344"/>
      <c r="I191" s="344"/>
      <c r="J191" s="344"/>
    </row>
    <row r="192" spans="1:10" ht="23.25">
      <c r="A192" s="354"/>
      <c r="B192" s="305"/>
      <c r="C192" s="305"/>
      <c r="D192" s="354"/>
      <c r="E192" s="305"/>
      <c r="F192" s="697"/>
      <c r="G192" s="344"/>
      <c r="H192" s="344"/>
      <c r="I192" s="344"/>
      <c r="J192" s="344"/>
    </row>
    <row r="193" spans="1:10" ht="23.25">
      <c r="A193" s="354"/>
      <c r="B193" s="305"/>
      <c r="C193" s="305"/>
      <c r="D193" s="354"/>
      <c r="E193" s="305"/>
      <c r="F193" s="697"/>
      <c r="G193" s="344"/>
      <c r="H193" s="344"/>
      <c r="I193" s="344"/>
      <c r="J193" s="344"/>
    </row>
    <row r="194" spans="1:10" ht="23.25">
      <c r="A194" s="354"/>
      <c r="B194" s="305"/>
      <c r="C194" s="305"/>
      <c r="D194" s="354"/>
      <c r="E194" s="305"/>
      <c r="F194" s="697"/>
      <c r="G194" s="344"/>
      <c r="H194" s="344"/>
      <c r="I194" s="344"/>
      <c r="J194" s="344"/>
    </row>
    <row r="195" spans="1:10" ht="23.25">
      <c r="A195" s="354"/>
      <c r="B195" s="305"/>
      <c r="C195" s="305"/>
      <c r="D195" s="354"/>
      <c r="E195" s="305"/>
      <c r="F195" s="697"/>
      <c r="G195" s="344"/>
      <c r="H195" s="344"/>
      <c r="I195" s="344"/>
      <c r="J195" s="344"/>
    </row>
    <row r="196" spans="1:10" ht="23.25">
      <c r="A196" s="354"/>
      <c r="B196" s="305"/>
      <c r="C196" s="305"/>
      <c r="D196" s="354"/>
      <c r="E196" s="305"/>
      <c r="F196" s="697"/>
      <c r="G196" s="344"/>
      <c r="H196" s="344"/>
      <c r="I196" s="344"/>
      <c r="J196" s="344"/>
    </row>
    <row r="197" spans="1:10" ht="23.25">
      <c r="A197" s="354"/>
      <c r="B197" s="305"/>
      <c r="C197" s="305"/>
      <c r="D197" s="354"/>
      <c r="E197" s="305"/>
      <c r="F197" s="697"/>
      <c r="G197" s="344"/>
      <c r="H197" s="344"/>
      <c r="I197" s="344"/>
      <c r="J197" s="344"/>
    </row>
    <row r="198" spans="1:10" ht="23.25">
      <c r="A198" s="354"/>
      <c r="B198" s="305"/>
      <c r="C198" s="305"/>
      <c r="D198" s="354"/>
      <c r="E198" s="305"/>
      <c r="F198" s="697"/>
      <c r="G198" s="344"/>
      <c r="H198" s="344"/>
      <c r="I198" s="344"/>
      <c r="J198" s="344"/>
    </row>
    <row r="199" spans="1:10" ht="23.25">
      <c r="A199" s="354"/>
      <c r="B199" s="305"/>
      <c r="C199" s="305"/>
      <c r="D199" s="354"/>
      <c r="E199" s="305"/>
      <c r="F199" s="697"/>
      <c r="G199" s="344"/>
      <c r="H199" s="344"/>
      <c r="I199" s="344"/>
      <c r="J199" s="344"/>
    </row>
    <row r="200" spans="1:10" ht="23.25">
      <c r="A200" s="354"/>
      <c r="B200" s="305"/>
      <c r="C200" s="305"/>
      <c r="D200" s="354"/>
      <c r="E200" s="305"/>
      <c r="F200" s="697"/>
      <c r="G200" s="344"/>
      <c r="H200" s="344"/>
      <c r="I200" s="344"/>
      <c r="J200" s="344"/>
    </row>
    <row r="201" spans="1:10" ht="23.25">
      <c r="A201" s="354"/>
      <c r="B201" s="305"/>
      <c r="C201" s="305"/>
      <c r="D201" s="354"/>
      <c r="E201" s="305"/>
      <c r="F201" s="697"/>
      <c r="G201" s="344"/>
      <c r="H201" s="344"/>
      <c r="I201" s="344"/>
      <c r="J201" s="344"/>
    </row>
    <row r="202" spans="1:10" ht="23.25">
      <c r="A202" s="354"/>
      <c r="B202" s="305"/>
      <c r="C202" s="305"/>
      <c r="D202" s="354"/>
      <c r="E202" s="305"/>
      <c r="F202" s="697"/>
      <c r="G202" s="344"/>
      <c r="H202" s="344"/>
      <c r="I202" s="344"/>
      <c r="J202" s="344"/>
    </row>
    <row r="203" spans="1:10" ht="23.25">
      <c r="A203" s="354"/>
      <c r="B203" s="305"/>
      <c r="C203" s="305"/>
      <c r="D203" s="354"/>
      <c r="E203" s="305"/>
      <c r="F203" s="697"/>
      <c r="G203" s="344"/>
      <c r="H203" s="344"/>
      <c r="I203" s="344"/>
      <c r="J203" s="344"/>
    </row>
    <row r="204" spans="1:10" ht="23.25">
      <c r="A204" s="354"/>
      <c r="B204" s="305"/>
      <c r="C204" s="305"/>
      <c r="D204" s="354"/>
      <c r="E204" s="305"/>
      <c r="F204" s="697"/>
      <c r="G204" s="344"/>
      <c r="H204" s="344"/>
      <c r="I204" s="344"/>
      <c r="J204" s="344"/>
    </row>
    <row r="205" spans="1:10" ht="23.25">
      <c r="A205" s="354"/>
      <c r="B205" s="305"/>
      <c r="C205" s="305"/>
      <c r="D205" s="354"/>
      <c r="E205" s="305"/>
      <c r="F205" s="697"/>
      <c r="G205" s="344"/>
      <c r="H205" s="344"/>
      <c r="I205" s="344"/>
      <c r="J205" s="344"/>
    </row>
    <row r="206" spans="1:10" ht="23.25">
      <c r="A206" s="354"/>
      <c r="B206" s="305"/>
      <c r="C206" s="305"/>
      <c r="D206" s="354"/>
      <c r="E206" s="305"/>
      <c r="F206" s="697"/>
      <c r="G206" s="344"/>
      <c r="H206" s="344"/>
      <c r="I206" s="344"/>
      <c r="J206" s="344"/>
    </row>
    <row r="207" spans="1:10" ht="23.25">
      <c r="A207" s="354"/>
      <c r="B207" s="305"/>
      <c r="C207" s="305"/>
      <c r="D207" s="354"/>
      <c r="E207" s="305"/>
      <c r="F207" s="697"/>
      <c r="G207" s="344"/>
      <c r="H207" s="344"/>
      <c r="I207" s="344"/>
      <c r="J207" s="344"/>
    </row>
    <row r="208" spans="1:10" ht="23.25">
      <c r="A208" s="354"/>
      <c r="B208" s="305"/>
      <c r="C208" s="305"/>
      <c r="D208" s="354"/>
      <c r="E208" s="305"/>
      <c r="F208" s="697"/>
      <c r="G208" s="344"/>
      <c r="H208" s="344"/>
      <c r="I208" s="344"/>
      <c r="J208" s="344"/>
    </row>
    <row r="209" spans="1:10" ht="23.25">
      <c r="A209" s="354"/>
      <c r="B209" s="305"/>
      <c r="C209" s="305"/>
      <c r="D209" s="354"/>
      <c r="E209" s="305"/>
      <c r="F209" s="697"/>
      <c r="G209" s="344"/>
      <c r="H209" s="344"/>
      <c r="I209" s="344"/>
      <c r="J209" s="344"/>
    </row>
    <row r="210" spans="1:10" ht="23.25">
      <c r="A210" s="354"/>
      <c r="B210" s="305"/>
      <c r="C210" s="305"/>
      <c r="D210" s="354"/>
      <c r="E210" s="305"/>
      <c r="F210" s="697"/>
      <c r="G210" s="344"/>
      <c r="H210" s="344"/>
      <c r="I210" s="344"/>
      <c r="J210" s="344"/>
    </row>
    <row r="211" spans="1:10" ht="23.25">
      <c r="A211" s="354"/>
      <c r="B211" s="305"/>
      <c r="C211" s="305"/>
      <c r="D211" s="354"/>
      <c r="E211" s="305"/>
      <c r="F211" s="697"/>
      <c r="G211" s="344"/>
      <c r="H211" s="344"/>
      <c r="I211" s="344"/>
      <c r="J211" s="344"/>
    </row>
    <row r="212" spans="1:10" ht="23.25">
      <c r="A212" s="354"/>
      <c r="B212" s="305"/>
      <c r="C212" s="305"/>
      <c r="D212" s="354"/>
      <c r="E212" s="305"/>
      <c r="F212" s="697"/>
      <c r="G212" s="344"/>
      <c r="H212" s="344"/>
      <c r="I212" s="344"/>
      <c r="J212" s="344"/>
    </row>
    <row r="213" spans="1:10" ht="23.25">
      <c r="A213" s="354"/>
      <c r="B213" s="305"/>
      <c r="C213" s="305"/>
      <c r="D213" s="354"/>
      <c r="E213" s="305"/>
      <c r="F213" s="697"/>
      <c r="G213" s="344"/>
      <c r="H213" s="344"/>
      <c r="I213" s="344"/>
      <c r="J213" s="344"/>
    </row>
    <row r="214" spans="1:10" ht="23.25">
      <c r="A214" s="354"/>
      <c r="B214" s="305"/>
      <c r="C214" s="305"/>
      <c r="D214" s="354"/>
      <c r="E214" s="305"/>
      <c r="F214" s="697"/>
      <c r="G214" s="344"/>
      <c r="H214" s="344"/>
      <c r="I214" s="344"/>
      <c r="J214" s="344"/>
    </row>
    <row r="215" spans="1:10" ht="23.25">
      <c r="A215" s="354"/>
      <c r="B215" s="305"/>
      <c r="C215" s="305"/>
      <c r="D215" s="354"/>
      <c r="E215" s="305"/>
      <c r="F215" s="697"/>
      <c r="G215" s="344"/>
      <c r="H215" s="344"/>
      <c r="I215" s="344"/>
      <c r="J215" s="344"/>
    </row>
    <row r="216" spans="1:10" ht="23.25">
      <c r="A216" s="354"/>
      <c r="B216" s="305"/>
      <c r="C216" s="305"/>
      <c r="D216" s="354"/>
      <c r="E216" s="305"/>
      <c r="F216" s="697"/>
      <c r="G216" s="344"/>
      <c r="H216" s="344"/>
      <c r="I216" s="344"/>
      <c r="J216" s="344"/>
    </row>
    <row r="217" spans="1:10" ht="23.25">
      <c r="A217" s="354"/>
      <c r="B217" s="305"/>
      <c r="C217" s="305"/>
      <c r="D217" s="354"/>
      <c r="E217" s="305"/>
      <c r="F217" s="697"/>
      <c r="G217" s="344"/>
      <c r="H217" s="344"/>
      <c r="I217" s="344"/>
      <c r="J217" s="344"/>
    </row>
    <row r="218" spans="1:10" ht="23.25">
      <c r="A218" s="354"/>
      <c r="B218" s="305"/>
      <c r="C218" s="305"/>
      <c r="D218" s="354"/>
      <c r="E218" s="305"/>
      <c r="F218" s="697"/>
      <c r="G218" s="344"/>
      <c r="H218" s="344"/>
      <c r="I218" s="344"/>
      <c r="J218" s="344"/>
    </row>
    <row r="219" spans="1:10" ht="23.25">
      <c r="A219" s="354"/>
      <c r="B219" s="305"/>
      <c r="C219" s="305"/>
      <c r="D219" s="354"/>
      <c r="E219" s="305"/>
      <c r="F219" s="697"/>
      <c r="G219" s="344"/>
      <c r="H219" s="344"/>
      <c r="I219" s="344"/>
      <c r="J219" s="344"/>
    </row>
    <row r="220" spans="1:10" ht="23.25">
      <c r="A220" s="354"/>
      <c r="B220" s="305"/>
      <c r="C220" s="305"/>
      <c r="D220" s="354"/>
      <c r="E220" s="305"/>
      <c r="F220" s="697"/>
      <c r="G220" s="344"/>
      <c r="H220" s="344"/>
      <c r="I220" s="344"/>
      <c r="J220" s="344"/>
    </row>
    <row r="221" spans="1:10" ht="23.25">
      <c r="A221" s="354"/>
      <c r="B221" s="305"/>
      <c r="C221" s="305"/>
      <c r="D221" s="354"/>
      <c r="E221" s="305"/>
      <c r="F221" s="697"/>
      <c r="G221" s="344"/>
      <c r="H221" s="344"/>
      <c r="I221" s="344"/>
      <c r="J221" s="344"/>
    </row>
  </sheetData>
  <sheetProtection/>
  <mergeCells count="2">
    <mergeCell ref="G1:I1"/>
    <mergeCell ref="A52:F52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  <rowBreaks count="1" manualBreakCount="1">
    <brk id="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2"/>
  <sheetViews>
    <sheetView view="pageLayout" workbookViewId="0" topLeftCell="A1">
      <selection activeCell="H10" sqref="H10"/>
    </sheetView>
  </sheetViews>
  <sheetFormatPr defaultColWidth="9.140625" defaultRowHeight="23.25" customHeight="1"/>
  <cols>
    <col min="1" max="1" width="7.7109375" style="3" customWidth="1"/>
    <col min="2" max="2" width="12.7109375" style="2" customWidth="1"/>
    <col min="3" max="3" width="15.7109375" style="2" customWidth="1"/>
    <col min="4" max="4" width="17.57421875" style="3" hidden="1" customWidth="1"/>
    <col min="5" max="5" width="4.7109375" style="2" hidden="1" customWidth="1"/>
    <col min="6" max="6" width="20.7109375" style="67" customWidth="1"/>
    <col min="7" max="10" width="9.7109375" style="2" customWidth="1"/>
    <col min="11" max="11" width="6.7109375" style="11" customWidth="1"/>
    <col min="12" max="12" width="9.140625" style="11" customWidth="1"/>
    <col min="13" max="13" width="9.140625" style="10" customWidth="1"/>
    <col min="14" max="16384" width="9.140625" style="2" customWidth="1"/>
  </cols>
  <sheetData>
    <row r="1" spans="1:13" s="19" customFormat="1" ht="21.75" customHeight="1">
      <c r="A1" s="72" t="s">
        <v>24</v>
      </c>
      <c r="B1" s="370" t="s">
        <v>25</v>
      </c>
      <c r="C1" s="72" t="s">
        <v>26</v>
      </c>
      <c r="D1" s="75" t="s">
        <v>27</v>
      </c>
      <c r="E1" s="76" t="s">
        <v>263</v>
      </c>
      <c r="F1" s="77" t="s">
        <v>28</v>
      </c>
      <c r="G1" s="922" t="s">
        <v>22</v>
      </c>
      <c r="H1" s="923"/>
      <c r="I1" s="931"/>
      <c r="J1" s="669" t="s">
        <v>1676</v>
      </c>
      <c r="K1" s="5"/>
      <c r="L1" s="7"/>
      <c r="M1" s="6"/>
    </row>
    <row r="2" spans="1:13" s="19" customFormat="1" ht="21.75" customHeight="1">
      <c r="A2" s="80"/>
      <c r="B2" s="374"/>
      <c r="C2" s="80"/>
      <c r="D2" s="83"/>
      <c r="E2" s="84" t="s">
        <v>257</v>
      </c>
      <c r="F2" s="670"/>
      <c r="G2" s="671" t="s">
        <v>408</v>
      </c>
      <c r="H2" s="671" t="s">
        <v>409</v>
      </c>
      <c r="I2" s="671" t="s">
        <v>29</v>
      </c>
      <c r="J2" s="672" t="s">
        <v>1677</v>
      </c>
      <c r="K2" s="5"/>
      <c r="L2" s="7"/>
      <c r="M2" s="6"/>
    </row>
    <row r="3" spans="1:13" s="19" customFormat="1" ht="23.25" customHeight="1">
      <c r="A3" s="177" t="s">
        <v>2015</v>
      </c>
      <c r="B3" s="151" t="s">
        <v>2016</v>
      </c>
      <c r="C3" s="848" t="s">
        <v>1020</v>
      </c>
      <c r="D3" s="217"/>
      <c r="E3" s="674"/>
      <c r="F3" s="626" t="s">
        <v>7</v>
      </c>
      <c r="G3" s="156">
        <f>'1 ประชากรราย หมู่บ้าน'!E542</f>
        <v>993</v>
      </c>
      <c r="H3" s="156">
        <f>'1 ประชากรราย หมู่บ้าน'!F542</f>
        <v>986</v>
      </c>
      <c r="I3" s="156" t="e">
        <f>'1 ประชากรราย หมู่บ้าน'!G542</f>
        <v>#N/A</v>
      </c>
      <c r="J3" s="156">
        <f>'1 ประชากรราย หมู่บ้าน'!H542</f>
        <v>896</v>
      </c>
      <c r="K3" s="5"/>
      <c r="L3" s="7"/>
      <c r="M3" s="6"/>
    </row>
    <row r="4" spans="1:13" s="19" customFormat="1" ht="23.25" customHeight="1">
      <c r="A4" s="675" t="s">
        <v>238</v>
      </c>
      <c r="B4" s="151" t="s">
        <v>1666</v>
      </c>
      <c r="C4" s="293"/>
      <c r="D4" s="217"/>
      <c r="E4" s="674"/>
      <c r="F4" s="610" t="s">
        <v>371</v>
      </c>
      <c r="G4" s="156">
        <f>'1 ประชากรราย หมู่บ้าน'!E543</f>
        <v>639</v>
      </c>
      <c r="H4" s="156">
        <f>'1 ประชากรราย หมู่บ้าน'!F543</f>
        <v>626</v>
      </c>
      <c r="I4" s="156" t="e">
        <f>'1 ประชากรราย หมู่บ้าน'!G543</f>
        <v>#N/A</v>
      </c>
      <c r="J4" s="156">
        <f>'1 ประชากรราย หมู่บ้าน'!H543</f>
        <v>869</v>
      </c>
      <c r="K4" s="5"/>
      <c r="L4" s="7"/>
      <c r="M4" s="6"/>
    </row>
    <row r="5" spans="1:13" s="19" customFormat="1" ht="23.25" customHeight="1">
      <c r="A5" s="675"/>
      <c r="B5" s="151"/>
      <c r="C5" s="83"/>
      <c r="D5" s="217"/>
      <c r="E5" s="674"/>
      <c r="F5" s="676" t="s">
        <v>29</v>
      </c>
      <c r="G5" s="677">
        <f>SUM(G3:G4)</f>
        <v>1632</v>
      </c>
      <c r="H5" s="677">
        <f>SUM(H3:H4)</f>
        <v>1612</v>
      </c>
      <c r="I5" s="677" t="e">
        <f>SUM(I3:I4)</f>
        <v>#N/A</v>
      </c>
      <c r="J5" s="677">
        <f>SUM(J3:J4)</f>
        <v>1765</v>
      </c>
      <c r="K5" s="5"/>
      <c r="L5" s="7"/>
      <c r="M5" s="6"/>
    </row>
    <row r="6" spans="1:13" s="19" customFormat="1" ht="23.25" customHeight="1">
      <c r="A6" s="675"/>
      <c r="B6" s="151"/>
      <c r="C6" s="849" t="s">
        <v>1036</v>
      </c>
      <c r="D6" s="217"/>
      <c r="E6" s="674"/>
      <c r="F6" s="847"/>
      <c r="G6" s="678"/>
      <c r="H6" s="678"/>
      <c r="I6" s="678"/>
      <c r="J6" s="678"/>
      <c r="K6" s="5"/>
      <c r="L6" s="7"/>
      <c r="M6" s="6"/>
    </row>
    <row r="7" spans="1:13" s="1" customFormat="1" ht="23.25" customHeight="1">
      <c r="A7" s="177"/>
      <c r="B7" s="151"/>
      <c r="C7" s="679" t="s">
        <v>1504</v>
      </c>
      <c r="D7" s="211">
        <v>3</v>
      </c>
      <c r="E7" s="415">
        <v>5</v>
      </c>
      <c r="F7" s="776" t="s">
        <v>372</v>
      </c>
      <c r="G7" s="157">
        <f>'1 ประชากรราย หมู่บ้าน'!E545</f>
        <v>604</v>
      </c>
      <c r="H7" s="157">
        <f>'1 ประชากรราย หมู่บ้าน'!F545</f>
        <v>678</v>
      </c>
      <c r="I7" s="157" t="e">
        <f>'1 ประชากรราย หมู่บ้าน'!G545</f>
        <v>#N/A</v>
      </c>
      <c r="J7" s="157">
        <f>'1 ประชากรราย หมู่บ้าน'!H545</f>
        <v>544</v>
      </c>
      <c r="K7" s="5"/>
      <c r="L7" s="9"/>
      <c r="M7" s="8"/>
    </row>
    <row r="8" spans="1:13" s="1" customFormat="1" ht="23.25" customHeight="1">
      <c r="A8" s="675"/>
      <c r="B8" s="151"/>
      <c r="C8" s="679" t="s">
        <v>1508</v>
      </c>
      <c r="D8" s="211"/>
      <c r="E8" s="415"/>
      <c r="F8" s="616" t="s">
        <v>370</v>
      </c>
      <c r="G8" s="157">
        <f>'1 ประชากรราย หมู่บ้าน'!E546</f>
        <v>322</v>
      </c>
      <c r="H8" s="157">
        <f>'1 ประชากรราย หมู่บ้าน'!F546</f>
        <v>341</v>
      </c>
      <c r="I8" s="157" t="e">
        <f>'1 ประชากรราย หมู่บ้าน'!G546</f>
        <v>#N/A</v>
      </c>
      <c r="J8" s="157">
        <f>'1 ประชากรราย หมู่บ้าน'!H546</f>
        <v>281</v>
      </c>
      <c r="K8" s="5"/>
      <c r="L8" s="9"/>
      <c r="M8" s="8"/>
    </row>
    <row r="9" spans="1:13" s="1" customFormat="1" ht="23.25" customHeight="1">
      <c r="A9" s="177"/>
      <c r="B9" s="151"/>
      <c r="C9" s="680"/>
      <c r="D9" s="211"/>
      <c r="E9" s="415"/>
      <c r="F9" s="616" t="s">
        <v>373</v>
      </c>
      <c r="G9" s="157">
        <f>'1 ประชากรราย หมู่บ้าน'!E547</f>
        <v>428</v>
      </c>
      <c r="H9" s="157">
        <f>'1 ประชากรราย หมู่บ้าน'!F547</f>
        <v>432</v>
      </c>
      <c r="I9" s="157" t="e">
        <f>'1 ประชากรราย หมู่บ้าน'!G547</f>
        <v>#N/A</v>
      </c>
      <c r="J9" s="157">
        <f>'1 ประชากรราย หมู่บ้าน'!H547</f>
        <v>403</v>
      </c>
      <c r="K9" s="5"/>
      <c r="L9" s="9"/>
      <c r="M9" s="8"/>
    </row>
    <row r="10" spans="1:13" s="1" customFormat="1" ht="23.25" customHeight="1">
      <c r="A10" s="177"/>
      <c r="B10" s="151"/>
      <c r="C10" s="680"/>
      <c r="D10" s="211"/>
      <c r="E10" s="415"/>
      <c r="F10" s="610" t="s">
        <v>6</v>
      </c>
      <c r="G10" s="157">
        <f>'1 ประชากรราย หมู่บ้าน'!E549</f>
        <v>256</v>
      </c>
      <c r="H10" s="157">
        <f>'1 ประชากรราย หมู่บ้าน'!F549</f>
        <v>256</v>
      </c>
      <c r="I10" s="157" t="e">
        <f>'1 ประชากรราย หมู่บ้าน'!G549</f>
        <v>#N/A</v>
      </c>
      <c r="J10" s="157">
        <f>'1 ประชากรราย หมู่บ้าน'!H549</f>
        <v>321</v>
      </c>
      <c r="K10" s="5"/>
      <c r="L10" s="9"/>
      <c r="M10" s="8"/>
    </row>
    <row r="11" spans="1:13" s="1" customFormat="1" ht="23.25" customHeight="1">
      <c r="A11" s="177"/>
      <c r="B11" s="151"/>
      <c r="C11" s="679"/>
      <c r="D11" s="211"/>
      <c r="E11" s="415"/>
      <c r="F11" s="629" t="s">
        <v>29</v>
      </c>
      <c r="G11" s="681">
        <f>SUM(G7:G10)</f>
        <v>1610</v>
      </c>
      <c r="H11" s="681">
        <f>SUM(H7:H10)</f>
        <v>1707</v>
      </c>
      <c r="I11" s="681" t="e">
        <f>SUM(I7:I10)</f>
        <v>#N/A</v>
      </c>
      <c r="J11" s="681">
        <f>SUM(J7:J10)</f>
        <v>1549</v>
      </c>
      <c r="K11" s="5"/>
      <c r="L11" s="9"/>
      <c r="M11" s="8"/>
    </row>
    <row r="12" spans="1:13" s="1" customFormat="1" ht="23.25" customHeight="1">
      <c r="A12" s="177"/>
      <c r="B12" s="151"/>
      <c r="C12" s="679" t="s">
        <v>1505</v>
      </c>
      <c r="D12" s="211">
        <v>3</v>
      </c>
      <c r="E12" s="415">
        <v>3</v>
      </c>
      <c r="F12" s="626" t="s">
        <v>9</v>
      </c>
      <c r="G12" s="156">
        <f>'1 ประชากรราย หมู่บ้าน'!E544</f>
        <v>301</v>
      </c>
      <c r="H12" s="156">
        <f>'1 ประชากรราย หมู่บ้าน'!F544</f>
        <v>327</v>
      </c>
      <c r="I12" s="156" t="e">
        <f>'1 ประชากรราย หมู่บ้าน'!G544</f>
        <v>#N/A</v>
      </c>
      <c r="J12" s="156">
        <f>'1 ประชากรราย หมู่บ้าน'!H544</f>
        <v>235</v>
      </c>
      <c r="K12" s="5"/>
      <c r="L12" s="9"/>
      <c r="M12" s="8"/>
    </row>
    <row r="13" spans="1:13" s="1" customFormat="1" ht="23.25" customHeight="1">
      <c r="A13" s="177"/>
      <c r="B13" s="151"/>
      <c r="C13" s="679" t="s">
        <v>8</v>
      </c>
      <c r="D13" s="211"/>
      <c r="E13" s="415"/>
      <c r="F13" s="623" t="s">
        <v>374</v>
      </c>
      <c r="G13" s="156">
        <f>'1 ประชากรราย หมู่บ้าน'!E548</f>
        <v>416</v>
      </c>
      <c r="H13" s="156">
        <f>'1 ประชากรราย หมู่บ้าน'!F548</f>
        <v>402</v>
      </c>
      <c r="I13" s="156" t="e">
        <f>'1 ประชากรราย หมู่บ้าน'!G548</f>
        <v>#N/A</v>
      </c>
      <c r="J13" s="156">
        <f>'1 ประชากรราย หมู่บ้าน'!H548</f>
        <v>332</v>
      </c>
      <c r="K13" s="5"/>
      <c r="L13" s="9"/>
      <c r="M13" s="8"/>
    </row>
    <row r="14" spans="1:13" s="1" customFormat="1" ht="23.25" customHeight="1">
      <c r="A14" s="177"/>
      <c r="B14" s="151"/>
      <c r="C14" s="679"/>
      <c r="D14" s="211"/>
      <c r="E14" s="415"/>
      <c r="F14" s="629" t="s">
        <v>29</v>
      </c>
      <c r="G14" s="682">
        <f>SUM(G12:G13)</f>
        <v>717</v>
      </c>
      <c r="H14" s="682">
        <f>SUM(H12:H13)</f>
        <v>729</v>
      </c>
      <c r="I14" s="682" t="e">
        <f>SUM(I12:I13)</f>
        <v>#N/A</v>
      </c>
      <c r="J14" s="682">
        <f>SUM(J12:J13)</f>
        <v>567</v>
      </c>
      <c r="K14" s="5"/>
      <c r="L14" s="9"/>
      <c r="M14" s="8"/>
    </row>
    <row r="15" spans="1:13" s="1" customFormat="1" ht="23.25" customHeight="1" hidden="1">
      <c r="A15" s="177"/>
      <c r="B15" s="151"/>
      <c r="C15" s="679"/>
      <c r="D15" s="211"/>
      <c r="E15" s="415"/>
      <c r="F15" s="629" t="s">
        <v>561</v>
      </c>
      <c r="G15" s="633">
        <v>0</v>
      </c>
      <c r="H15" s="633">
        <v>0</v>
      </c>
      <c r="I15" s="633">
        <v>0</v>
      </c>
      <c r="J15" s="633">
        <v>0</v>
      </c>
      <c r="K15" s="5"/>
      <c r="L15" s="9"/>
      <c r="M15" s="8"/>
    </row>
    <row r="16" spans="1:13" s="1" customFormat="1" ht="23.25" customHeight="1">
      <c r="A16" s="177"/>
      <c r="B16" s="151" t="s">
        <v>2</v>
      </c>
      <c r="C16" s="679" t="s">
        <v>2018</v>
      </c>
      <c r="D16" s="211"/>
      <c r="E16" s="415"/>
      <c r="F16" s="641" t="s">
        <v>1850</v>
      </c>
      <c r="G16" s="156">
        <f>'1 ประชากรราย หมู่บ้าน'!E534</f>
        <v>716</v>
      </c>
      <c r="H16" s="156">
        <f>'1 ประชากรราย หมู่บ้าน'!F534</f>
        <v>732</v>
      </c>
      <c r="I16" s="156" t="e">
        <f>'1 ประชากรราย หมู่บ้าน'!G534</f>
        <v>#N/A</v>
      </c>
      <c r="J16" s="156">
        <f>'1 ประชากรราย หมู่บ้าน'!H534</f>
        <v>638</v>
      </c>
      <c r="K16" s="5"/>
      <c r="L16" s="9"/>
      <c r="M16" s="8"/>
    </row>
    <row r="17" spans="1:13" s="1" customFormat="1" ht="23.25" customHeight="1">
      <c r="A17" s="177"/>
      <c r="B17" s="151"/>
      <c r="C17" s="679" t="s">
        <v>2019</v>
      </c>
      <c r="D17" s="211">
        <v>3</v>
      </c>
      <c r="E17" s="415">
        <v>4</v>
      </c>
      <c r="F17" s="616" t="s">
        <v>10</v>
      </c>
      <c r="G17" s="156">
        <f>'1 ประชากรราย หมู่บ้าน'!E537</f>
        <v>190</v>
      </c>
      <c r="H17" s="156">
        <f>'1 ประชากรราย หมู่บ้าน'!F537</f>
        <v>203</v>
      </c>
      <c r="I17" s="156" t="e">
        <f>'1 ประชากรราย หมู่บ้าน'!G537</f>
        <v>#N/A</v>
      </c>
      <c r="J17" s="156">
        <f>'1 ประชากรราย หมู่บ้าน'!H537</f>
        <v>191</v>
      </c>
      <c r="K17" s="5"/>
      <c r="L17" s="9"/>
      <c r="M17" s="8"/>
    </row>
    <row r="18" spans="1:13" s="1" customFormat="1" ht="23.25" customHeight="1">
      <c r="A18" s="177"/>
      <c r="B18" s="151"/>
      <c r="C18" s="679" t="s">
        <v>1666</v>
      </c>
      <c r="D18" s="211"/>
      <c r="E18" s="415"/>
      <c r="F18" s="616" t="s">
        <v>12</v>
      </c>
      <c r="G18" s="156">
        <f>'1 ประชากรราย หมู่บ้าน'!E539</f>
        <v>462</v>
      </c>
      <c r="H18" s="156">
        <f>'1 ประชากรราย หมู่บ้าน'!F539</f>
        <v>466</v>
      </c>
      <c r="I18" s="156" t="e">
        <f>'1 ประชากรราย หมู่บ้าน'!G539</f>
        <v>#N/A</v>
      </c>
      <c r="J18" s="156">
        <f>'1 ประชากรราย หมู่บ้าน'!H539</f>
        <v>311</v>
      </c>
      <c r="K18" s="5"/>
      <c r="L18" s="9"/>
      <c r="M18" s="8"/>
    </row>
    <row r="19" spans="1:13" s="1" customFormat="1" ht="23.25" customHeight="1">
      <c r="A19" s="177"/>
      <c r="B19" s="151"/>
      <c r="C19" s="679" t="s">
        <v>1666</v>
      </c>
      <c r="D19" s="211"/>
      <c r="E19" s="415"/>
      <c r="F19" s="610" t="s">
        <v>11</v>
      </c>
      <c r="G19" s="156">
        <f>'1 ประชากรราย หมู่บ้าน'!E540</f>
        <v>533</v>
      </c>
      <c r="H19" s="156">
        <f>'1 ประชากรราย หมู่บ้าน'!F540</f>
        <v>514</v>
      </c>
      <c r="I19" s="156" t="e">
        <f>'1 ประชากรราย หมู่บ้าน'!G540</f>
        <v>#N/A</v>
      </c>
      <c r="J19" s="156">
        <f>'1 ประชากรราย หมู่บ้าน'!H540</f>
        <v>366</v>
      </c>
      <c r="K19" s="5"/>
      <c r="L19" s="9"/>
      <c r="M19" s="8"/>
    </row>
    <row r="20" spans="1:13" s="1" customFormat="1" ht="23.25" customHeight="1">
      <c r="A20" s="177"/>
      <c r="B20" s="151"/>
      <c r="C20" s="679"/>
      <c r="D20" s="211"/>
      <c r="E20" s="415"/>
      <c r="F20" s="629" t="s">
        <v>29</v>
      </c>
      <c r="G20" s="683">
        <f>SUM(G16:G19)</f>
        <v>1901</v>
      </c>
      <c r="H20" s="683">
        <f>SUM(H16:H19)</f>
        <v>1915</v>
      </c>
      <c r="I20" s="682">
        <f>SUM(G20:H20)</f>
        <v>3816</v>
      </c>
      <c r="J20" s="682">
        <f>SUM(J16:J19)</f>
        <v>1506</v>
      </c>
      <c r="K20" s="5"/>
      <c r="L20" s="9"/>
      <c r="M20" s="8"/>
    </row>
    <row r="21" spans="1:13" s="1" customFormat="1" ht="23.25" customHeight="1">
      <c r="A21" s="177"/>
      <c r="B21" s="151"/>
      <c r="C21" s="679" t="s">
        <v>13</v>
      </c>
      <c r="D21" s="211"/>
      <c r="E21" s="415"/>
      <c r="F21" s="850" t="s">
        <v>1851</v>
      </c>
      <c r="G21" s="156">
        <f>'1 ประชากรราย หมู่บ้าน'!E535</f>
        <v>814</v>
      </c>
      <c r="H21" s="156">
        <f>'1 ประชากรราย หมู่บ้าน'!F535</f>
        <v>809</v>
      </c>
      <c r="I21" s="156" t="e">
        <f>'1 ประชากรราย หมู่บ้าน'!G535</f>
        <v>#N/A</v>
      </c>
      <c r="J21" s="156">
        <f>'1 ประชากรราย หมู่บ้าน'!H535</f>
        <v>731</v>
      </c>
      <c r="K21" s="5"/>
      <c r="L21" s="9"/>
      <c r="M21" s="8"/>
    </row>
    <row r="22" spans="1:13" s="1" customFormat="1" ht="23.25" customHeight="1">
      <c r="A22" s="177"/>
      <c r="B22" s="151"/>
      <c r="C22" s="679" t="s">
        <v>14</v>
      </c>
      <c r="D22" s="684">
        <v>4</v>
      </c>
      <c r="E22" s="415">
        <v>3</v>
      </c>
      <c r="F22" s="273" t="s">
        <v>16</v>
      </c>
      <c r="G22" s="156">
        <f>'1 ประชากรราย หมู่บ้าน'!E536</f>
        <v>351</v>
      </c>
      <c r="H22" s="156">
        <f>'1 ประชากรราย หมู่บ้าน'!F536</f>
        <v>379</v>
      </c>
      <c r="I22" s="156" t="e">
        <f>'1 ประชากรราย หมู่บ้าน'!G536</f>
        <v>#N/A</v>
      </c>
      <c r="J22" s="156">
        <f>'1 ประชากรราย หมู่บ้าน'!H536</f>
        <v>301</v>
      </c>
      <c r="K22" s="5"/>
      <c r="L22" s="9"/>
      <c r="M22" s="8"/>
    </row>
    <row r="23" spans="1:13" s="1" customFormat="1" ht="23.25" customHeight="1">
      <c r="A23" s="177"/>
      <c r="B23" s="151"/>
      <c r="C23" s="679" t="s">
        <v>15</v>
      </c>
      <c r="D23" s="211"/>
      <c r="E23" s="415"/>
      <c r="F23" s="851" t="s">
        <v>17</v>
      </c>
      <c r="G23" s="156">
        <f>'1 ประชากรราย หมู่บ้าน'!E538</f>
        <v>364</v>
      </c>
      <c r="H23" s="156">
        <f>'1 ประชากรราย หมู่บ้าน'!F538</f>
        <v>360</v>
      </c>
      <c r="I23" s="156" t="e">
        <f>'1 ประชากรราย หมู่บ้าน'!G538</f>
        <v>#N/A</v>
      </c>
      <c r="J23" s="156">
        <f>'1 ประชากรราย หมู่บ้าน'!H538</f>
        <v>254</v>
      </c>
      <c r="K23" s="5"/>
      <c r="L23" s="9"/>
      <c r="M23" s="8"/>
    </row>
    <row r="24" spans="1:13" s="1" customFormat="1" ht="23.25" customHeight="1">
      <c r="A24" s="177"/>
      <c r="B24" s="151"/>
      <c r="C24" s="679"/>
      <c r="D24" s="684"/>
      <c r="E24" s="415"/>
      <c r="F24" s="629" t="s">
        <v>29</v>
      </c>
      <c r="G24" s="685">
        <f>SUM(G21:G23)</f>
        <v>1529</v>
      </c>
      <c r="H24" s="685">
        <f>SUM(H21:H23)</f>
        <v>1548</v>
      </c>
      <c r="I24" s="682">
        <f>SUM(G24:H24)</f>
        <v>3077</v>
      </c>
      <c r="J24" s="682">
        <f>SUM(J21:J23)</f>
        <v>1286</v>
      </c>
      <c r="K24" s="5"/>
      <c r="L24" s="9"/>
      <c r="M24" s="8"/>
    </row>
    <row r="25" spans="1:13" s="1" customFormat="1" ht="23.25" customHeight="1">
      <c r="A25" s="177"/>
      <c r="B25" s="151" t="s">
        <v>3</v>
      </c>
      <c r="C25" s="686" t="s">
        <v>1968</v>
      </c>
      <c r="D25" s="684"/>
      <c r="E25" s="415"/>
      <c r="F25" s="626" t="s">
        <v>376</v>
      </c>
      <c r="G25" s="156">
        <f>'1 ประชากรราย หมู่บ้าน'!E551</f>
        <v>365</v>
      </c>
      <c r="H25" s="156">
        <f>'1 ประชากรราย หมู่บ้าน'!F551</f>
        <v>345</v>
      </c>
      <c r="I25" s="156" t="e">
        <f>'1 ประชากรราย หมู่บ้าน'!G551</f>
        <v>#N/A</v>
      </c>
      <c r="J25" s="156">
        <f>'1 ประชากรราย หมู่บ้าน'!H551</f>
        <v>265</v>
      </c>
      <c r="K25" s="5"/>
      <c r="L25" s="9"/>
      <c r="M25" s="8"/>
    </row>
    <row r="26" spans="1:13" s="1" customFormat="1" ht="23.25" customHeight="1">
      <c r="A26" s="177"/>
      <c r="B26" s="151"/>
      <c r="C26" s="686" t="s">
        <v>1666</v>
      </c>
      <c r="D26" s="211">
        <v>4</v>
      </c>
      <c r="E26" s="415">
        <v>9</v>
      </c>
      <c r="F26" s="616" t="s">
        <v>377</v>
      </c>
      <c r="G26" s="156">
        <f>'1 ประชากรราย หมู่บ้าน'!E552</f>
        <v>399</v>
      </c>
      <c r="H26" s="156">
        <f>'1 ประชากรราย หมู่บ้าน'!F552</f>
        <v>462</v>
      </c>
      <c r="I26" s="156" t="e">
        <f>'1 ประชากรราย หมู่บ้าน'!G552</f>
        <v>#N/A</v>
      </c>
      <c r="J26" s="156">
        <f>'1 ประชากรราย หมู่บ้าน'!H552</f>
        <v>399</v>
      </c>
      <c r="K26" s="5"/>
      <c r="L26" s="9"/>
      <c r="M26" s="8"/>
    </row>
    <row r="27" spans="1:13" s="1" customFormat="1" ht="23.25" customHeight="1">
      <c r="A27" s="177"/>
      <c r="B27" s="151"/>
      <c r="C27" s="686"/>
      <c r="D27" s="211"/>
      <c r="E27" s="415"/>
      <c r="F27" s="615" t="s">
        <v>1852</v>
      </c>
      <c r="G27" s="156">
        <f>'1 ประชากรราย หมู่บ้าน'!E553</f>
        <v>453</v>
      </c>
      <c r="H27" s="156">
        <f>'1 ประชากรราย หมู่บ้าน'!F553</f>
        <v>437</v>
      </c>
      <c r="I27" s="156" t="e">
        <f>'1 ประชากรราย หมู่บ้าน'!G553</f>
        <v>#N/A</v>
      </c>
      <c r="J27" s="156">
        <f>'1 ประชากรราย หมู่บ้าน'!H553</f>
        <v>409</v>
      </c>
      <c r="K27" s="5"/>
      <c r="L27" s="9"/>
      <c r="M27" s="8"/>
    </row>
    <row r="28" spans="1:13" s="1" customFormat="1" ht="23.25" customHeight="1">
      <c r="A28" s="177"/>
      <c r="B28" s="151"/>
      <c r="C28" s="686"/>
      <c r="D28" s="211"/>
      <c r="E28" s="415"/>
      <c r="F28" s="616" t="s">
        <v>2013</v>
      </c>
      <c r="G28" s="156">
        <f>'1 ประชากรราย หมู่บ้าน'!E554</f>
        <v>305</v>
      </c>
      <c r="H28" s="156">
        <f>'1 ประชากรราย หมู่บ้าน'!F554</f>
        <v>286</v>
      </c>
      <c r="I28" s="156" t="e">
        <f>'1 ประชากรราย หมู่บ้าน'!G554</f>
        <v>#N/A</v>
      </c>
      <c r="J28" s="156">
        <f>'1 ประชากรราย หมู่บ้าน'!H554</f>
        <v>289</v>
      </c>
      <c r="K28" s="5"/>
      <c r="L28" s="9"/>
      <c r="M28" s="8"/>
    </row>
    <row r="29" spans="1:13" s="1" customFormat="1" ht="23.25" customHeight="1">
      <c r="A29" s="177"/>
      <c r="B29" s="151"/>
      <c r="C29" s="686"/>
      <c r="D29" s="211"/>
      <c r="E29" s="415"/>
      <c r="F29" s="616" t="s">
        <v>375</v>
      </c>
      <c r="G29" s="156">
        <f>'1 ประชากรราย หมู่บ้าน'!E555</f>
        <v>492</v>
      </c>
      <c r="H29" s="156">
        <f>'1 ประชากรราย หมู่บ้าน'!F555</f>
        <v>480</v>
      </c>
      <c r="I29" s="156" t="e">
        <f>'1 ประชากรราย หมู่บ้าน'!G555</f>
        <v>#N/A</v>
      </c>
      <c r="J29" s="156">
        <f>'1 ประชากรราย หมู่บ้าน'!H555</f>
        <v>444</v>
      </c>
      <c r="K29" s="5"/>
      <c r="L29" s="9"/>
      <c r="M29" s="8"/>
    </row>
    <row r="30" spans="1:13" s="1" customFormat="1" ht="23.25" customHeight="1">
      <c r="A30" s="177"/>
      <c r="B30" s="151"/>
      <c r="C30" s="686"/>
      <c r="D30" s="211"/>
      <c r="E30" s="415"/>
      <c r="F30" s="616" t="s">
        <v>2014</v>
      </c>
      <c r="G30" s="156">
        <f>'1 ประชากรราย หมู่บ้าน'!E556</f>
        <v>361</v>
      </c>
      <c r="H30" s="156">
        <f>'1 ประชากรราย หมู่บ้าน'!F556</f>
        <v>351</v>
      </c>
      <c r="I30" s="156" t="e">
        <f>'1 ประชากรราย หมู่บ้าน'!G556</f>
        <v>#N/A</v>
      </c>
      <c r="J30" s="156">
        <f>'1 ประชากรราย หมู่บ้าน'!H556</f>
        <v>316</v>
      </c>
      <c r="K30" s="5"/>
      <c r="L30" s="9"/>
      <c r="M30" s="8"/>
    </row>
    <row r="31" spans="1:13" s="1" customFormat="1" ht="23.25" customHeight="1">
      <c r="A31" s="177"/>
      <c r="B31" s="151"/>
      <c r="C31" s="686"/>
      <c r="D31" s="211"/>
      <c r="E31" s="415"/>
      <c r="F31" s="616" t="s">
        <v>18</v>
      </c>
      <c r="G31" s="156">
        <f>'1 ประชากรราย หมู่บ้าน'!E557</f>
        <v>129</v>
      </c>
      <c r="H31" s="156">
        <f>'1 ประชากรราย หมู่บ้าน'!F557</f>
        <v>130</v>
      </c>
      <c r="I31" s="156" t="e">
        <f>'1 ประชากรราย หมู่บ้าน'!G557</f>
        <v>#N/A</v>
      </c>
      <c r="J31" s="156">
        <f>'1 ประชากรราย หมู่บ้าน'!H557</f>
        <v>236</v>
      </c>
      <c r="K31" s="5"/>
      <c r="L31" s="9"/>
      <c r="M31" s="8"/>
    </row>
    <row r="32" spans="1:13" s="1" customFormat="1" ht="23.25" customHeight="1">
      <c r="A32" s="216"/>
      <c r="B32" s="151"/>
      <c r="C32" s="151"/>
      <c r="D32" s="211"/>
      <c r="E32" s="415"/>
      <c r="F32" s="616" t="s">
        <v>19</v>
      </c>
      <c r="G32" s="156">
        <f>'1 ประชากรราย หมู่บ้าน'!E558</f>
        <v>348</v>
      </c>
      <c r="H32" s="156">
        <f>'1 ประชากรราย หมู่บ้าน'!F558</f>
        <v>382</v>
      </c>
      <c r="I32" s="156" t="e">
        <f>'1 ประชากรราย หมู่บ้าน'!G558</f>
        <v>#N/A</v>
      </c>
      <c r="J32" s="156">
        <f>'1 ประชากรราย หมู่บ้าน'!H558</f>
        <v>288</v>
      </c>
      <c r="K32" s="5"/>
      <c r="L32" s="9"/>
      <c r="M32" s="8"/>
    </row>
    <row r="33" spans="1:13" s="1" customFormat="1" ht="23.25" customHeight="1">
      <c r="A33" s="216"/>
      <c r="B33" s="151"/>
      <c r="C33" s="151"/>
      <c r="D33" s="211"/>
      <c r="E33" s="415"/>
      <c r="F33" s="610" t="s">
        <v>315</v>
      </c>
      <c r="G33" s="156">
        <f>'1 ประชากรราย หมู่บ้าน'!E559</f>
        <v>202</v>
      </c>
      <c r="H33" s="156">
        <f>'1 ประชากรราย หมู่บ้าน'!F559</f>
        <v>204</v>
      </c>
      <c r="I33" s="156" t="e">
        <f>'1 ประชากรราย หมู่บ้าน'!G559</f>
        <v>#N/A</v>
      </c>
      <c r="J33" s="156">
        <f>'1 ประชากรราย หมู่บ้าน'!H559</f>
        <v>158</v>
      </c>
      <c r="K33" s="5"/>
      <c r="L33" s="9"/>
      <c r="M33" s="8"/>
    </row>
    <row r="34" spans="1:13" s="1" customFormat="1" ht="23.25" customHeight="1">
      <c r="A34" s="727"/>
      <c r="B34" s="389"/>
      <c r="C34" s="389"/>
      <c r="D34" s="211"/>
      <c r="E34" s="415"/>
      <c r="F34" s="629" t="s">
        <v>29</v>
      </c>
      <c r="G34" s="682">
        <f>SUM(G25:G33)</f>
        <v>3054</v>
      </c>
      <c r="H34" s="682">
        <f>SUM(H25:H33)</f>
        <v>3077</v>
      </c>
      <c r="I34" s="682" t="e">
        <f>SUM(I25:I33)</f>
        <v>#N/A</v>
      </c>
      <c r="J34" s="682">
        <f>SUM(J25:J33)</f>
        <v>2804</v>
      </c>
      <c r="K34" s="5"/>
      <c r="L34" s="9"/>
      <c r="M34" s="8"/>
    </row>
    <row r="35" spans="1:13" s="1" customFormat="1" ht="23.25" customHeight="1">
      <c r="A35" s="177" t="s">
        <v>2015</v>
      </c>
      <c r="B35" s="151" t="s">
        <v>5</v>
      </c>
      <c r="C35" s="686" t="s">
        <v>2017</v>
      </c>
      <c r="D35" s="211"/>
      <c r="E35" s="415"/>
      <c r="F35" s="626" t="s">
        <v>20</v>
      </c>
      <c r="G35" s="156">
        <f>'1 ประชากรราย หมู่บ้าน'!E561</f>
        <v>245</v>
      </c>
      <c r="H35" s="156">
        <f>'1 ประชากรราย หมู่บ้าน'!F561</f>
        <v>257</v>
      </c>
      <c r="I35" s="156" t="e">
        <f>'1 ประชากรราย หมู่บ้าน'!G561</f>
        <v>#N/A</v>
      </c>
      <c r="J35" s="156">
        <f>'1 ประชากรราย หมู่บ้าน'!H561</f>
        <v>251</v>
      </c>
      <c r="K35" s="5"/>
      <c r="L35" s="9"/>
      <c r="M35" s="8"/>
    </row>
    <row r="36" spans="1:13" s="1" customFormat="1" ht="23.25" customHeight="1">
      <c r="A36" s="675" t="s">
        <v>238</v>
      </c>
      <c r="B36" s="192"/>
      <c r="C36" s="162" t="s">
        <v>1666</v>
      </c>
      <c r="D36" s="211">
        <v>2</v>
      </c>
      <c r="E36" s="415">
        <v>5</v>
      </c>
      <c r="F36" s="776" t="s">
        <v>21</v>
      </c>
      <c r="G36" s="156">
        <f>'1 ประชากรราย หมู่บ้าน'!E562</f>
        <v>387</v>
      </c>
      <c r="H36" s="156">
        <f>'1 ประชากรราย หมู่บ้าน'!F562</f>
        <v>347</v>
      </c>
      <c r="I36" s="156" t="e">
        <f>'1 ประชากรราย หมู่บ้าน'!G562</f>
        <v>#N/A</v>
      </c>
      <c r="J36" s="156">
        <f>'1 ประชากรราย หมู่บ้าน'!H562</f>
        <v>371</v>
      </c>
      <c r="K36" s="5"/>
      <c r="L36" s="9"/>
      <c r="M36" s="8"/>
    </row>
    <row r="37" spans="1:13" s="1" customFormat="1" ht="23.25" customHeight="1">
      <c r="A37" s="225"/>
      <c r="B37" s="192"/>
      <c r="C37" s="162"/>
      <c r="D37" s="673"/>
      <c r="E37" s="162"/>
      <c r="F37" s="852" t="s">
        <v>2012</v>
      </c>
      <c r="G37" s="156">
        <f>'1 ประชากรราย หมู่บ้าน'!E563</f>
        <v>221</v>
      </c>
      <c r="H37" s="156">
        <f>'1 ประชากรราย หมู่บ้าน'!F563</f>
        <v>221</v>
      </c>
      <c r="I37" s="156" t="e">
        <f>'1 ประชากรราย หมู่บ้าน'!G563</f>
        <v>#N/A</v>
      </c>
      <c r="J37" s="156">
        <f>'1 ประชากรราย หมู่บ้าน'!H563</f>
        <v>232</v>
      </c>
      <c r="K37" s="5"/>
      <c r="L37" s="9"/>
      <c r="M37" s="8"/>
    </row>
    <row r="38" spans="1:13" s="1" customFormat="1" ht="23.25" customHeight="1">
      <c r="A38" s="225"/>
      <c r="B38" s="192"/>
      <c r="C38" s="162"/>
      <c r="D38" s="673"/>
      <c r="E38" s="162"/>
      <c r="F38" s="776" t="s">
        <v>378</v>
      </c>
      <c r="G38" s="156">
        <f>'1 ประชากรราย หมู่บ้าน'!E564</f>
        <v>222</v>
      </c>
      <c r="H38" s="156">
        <f>'1 ประชากรราย หมู่บ้าน'!F564</f>
        <v>222</v>
      </c>
      <c r="I38" s="156" t="e">
        <f>'1 ประชากรราย หมู่บ้าน'!G564</f>
        <v>#N/A</v>
      </c>
      <c r="J38" s="156">
        <f>'1 ประชากรราย หมู่บ้าน'!H564</f>
        <v>249</v>
      </c>
      <c r="K38" s="5"/>
      <c r="L38" s="9"/>
      <c r="M38" s="8"/>
    </row>
    <row r="39" spans="1:13" s="1" customFormat="1" ht="23.25" customHeight="1">
      <c r="A39" s="225"/>
      <c r="B39" s="192"/>
      <c r="C39" s="162"/>
      <c r="D39" s="673"/>
      <c r="E39" s="162"/>
      <c r="F39" s="853" t="s">
        <v>2011</v>
      </c>
      <c r="G39" s="156">
        <f>'1 ประชากรราย หมู่บ้าน'!E565</f>
        <v>290</v>
      </c>
      <c r="H39" s="156">
        <f>'1 ประชากรราย หมู่บ้าน'!F565</f>
        <v>300</v>
      </c>
      <c r="I39" s="156" t="e">
        <f>'1 ประชากรราย หมู่บ้าน'!G565</f>
        <v>#N/A</v>
      </c>
      <c r="J39" s="156">
        <f>'1 ประชากรราย หมู่บ้าน'!H565</f>
        <v>234</v>
      </c>
      <c r="K39" s="11"/>
      <c r="L39" s="9"/>
      <c r="M39" s="8"/>
    </row>
    <row r="40" spans="1:13" s="1" customFormat="1" ht="23.25" customHeight="1">
      <c r="A40" s="177"/>
      <c r="B40" s="151"/>
      <c r="C40" s="854"/>
      <c r="D40" s="673"/>
      <c r="E40" s="162"/>
      <c r="F40" s="643" t="s">
        <v>29</v>
      </c>
      <c r="G40" s="682">
        <f>SUM(G35:G39)</f>
        <v>1365</v>
      </c>
      <c r="H40" s="682">
        <f>SUM(H35:H39)</f>
        <v>1347</v>
      </c>
      <c r="I40" s="682" t="e">
        <f>SUM(I35:I39)</f>
        <v>#N/A</v>
      </c>
      <c r="J40" s="682">
        <f>SUM(J35:J39)</f>
        <v>1337</v>
      </c>
      <c r="K40" s="11"/>
      <c r="L40" s="9"/>
      <c r="M40" s="8"/>
    </row>
    <row r="41" spans="1:13" s="1" customFormat="1" ht="23.25" customHeight="1">
      <c r="A41" s="918" t="s">
        <v>510</v>
      </c>
      <c r="B41" s="919"/>
      <c r="C41" s="919"/>
      <c r="D41" s="919"/>
      <c r="E41" s="919"/>
      <c r="F41" s="920"/>
      <c r="G41" s="690">
        <f>G40+G34+G24+G20+G14+G11+G5</f>
        <v>11808</v>
      </c>
      <c r="H41" s="690">
        <f>H40+H34+H24+H20+H14+H11+H5</f>
        <v>11935</v>
      </c>
      <c r="I41" s="690" t="e">
        <f>I40+I34+I24+I20+I14+I11+I5</f>
        <v>#N/A</v>
      </c>
      <c r="J41" s="690">
        <f>J40+J34+J24+J20+J14+J11+J5</f>
        <v>10814</v>
      </c>
      <c r="K41" s="11"/>
      <c r="L41" s="9"/>
      <c r="M41" s="8"/>
    </row>
    <row r="42" spans="1:10" ht="23.25" customHeight="1">
      <c r="A42" s="299"/>
      <c r="B42" s="286"/>
      <c r="C42" s="286"/>
      <c r="D42" s="689"/>
      <c r="E42" s="689"/>
      <c r="F42" s="286"/>
      <c r="G42" s="286"/>
      <c r="H42" s="286"/>
      <c r="I42" s="286"/>
      <c r="J42" s="343"/>
    </row>
    <row r="43" spans="1:13" s="15" customFormat="1" ht="23.25" customHeight="1">
      <c r="A43" s="634"/>
      <c r="B43" s="635"/>
      <c r="C43" s="635"/>
      <c r="D43" s="286"/>
      <c r="E43" s="286"/>
      <c r="F43" s="636"/>
      <c r="G43" s="637"/>
      <c r="H43" s="637"/>
      <c r="I43" s="637"/>
      <c r="J43" s="637"/>
      <c r="K43" s="17"/>
      <c r="L43" s="17"/>
      <c r="M43" s="18"/>
    </row>
    <row r="44" spans="1:10" ht="23.25" customHeight="1">
      <c r="A44" s="634"/>
      <c r="B44" s="635"/>
      <c r="C44" s="635"/>
      <c r="D44" s="634"/>
      <c r="E44" s="635"/>
      <c r="F44" s="636"/>
      <c r="G44" s="635"/>
      <c r="H44" s="635"/>
      <c r="I44" s="635"/>
      <c r="J44" s="635"/>
    </row>
    <row r="45" spans="1:10" ht="23.25" customHeight="1">
      <c r="A45" s="634"/>
      <c r="B45" s="635"/>
      <c r="C45" s="635"/>
      <c r="D45" s="634"/>
      <c r="E45" s="635"/>
      <c r="F45" s="636"/>
      <c r="G45" s="635"/>
      <c r="H45" s="635"/>
      <c r="I45" s="635"/>
      <c r="J45" s="635"/>
    </row>
    <row r="46" spans="1:10" ht="23.25" customHeight="1">
      <c r="A46" s="634"/>
      <c r="B46" s="635"/>
      <c r="C46" s="635"/>
      <c r="D46" s="634"/>
      <c r="E46" s="635"/>
      <c r="F46" s="636"/>
      <c r="G46" s="635"/>
      <c r="H46" s="635"/>
      <c r="I46" s="635"/>
      <c r="J46" s="635"/>
    </row>
    <row r="47" spans="1:10" ht="23.25" customHeight="1">
      <c r="A47" s="634"/>
      <c r="B47" s="635"/>
      <c r="C47" s="635"/>
      <c r="D47" s="634"/>
      <c r="E47" s="635"/>
      <c r="F47" s="636"/>
      <c r="G47" s="635"/>
      <c r="H47" s="635"/>
      <c r="I47" s="635"/>
      <c r="J47" s="635"/>
    </row>
    <row r="48" spans="1:10" ht="23.25" customHeight="1">
      <c r="A48" s="634"/>
      <c r="B48" s="635"/>
      <c r="C48" s="635"/>
      <c r="D48" s="634"/>
      <c r="E48" s="635"/>
      <c r="F48" s="636"/>
      <c r="G48" s="635"/>
      <c r="H48" s="635"/>
      <c r="I48" s="635"/>
      <c r="J48" s="635"/>
    </row>
    <row r="49" spans="1:10" ht="23.25" customHeight="1">
      <c r="A49" s="634"/>
      <c r="B49" s="635"/>
      <c r="C49" s="635"/>
      <c r="D49" s="634"/>
      <c r="E49" s="635"/>
      <c r="F49" s="636"/>
      <c r="G49" s="635"/>
      <c r="H49" s="635"/>
      <c r="I49" s="635"/>
      <c r="J49" s="635"/>
    </row>
    <row r="50" spans="1:10" ht="23.25" customHeight="1">
      <c r="A50" s="634"/>
      <c r="B50" s="635"/>
      <c r="C50" s="635"/>
      <c r="D50" s="634"/>
      <c r="E50" s="635"/>
      <c r="F50" s="636"/>
      <c r="G50" s="635"/>
      <c r="H50" s="635"/>
      <c r="I50" s="635"/>
      <c r="J50" s="635"/>
    </row>
    <row r="51" spans="1:10" ht="23.25" customHeight="1">
      <c r="A51" s="634"/>
      <c r="B51" s="635"/>
      <c r="C51" s="635"/>
      <c r="D51" s="634"/>
      <c r="E51" s="635"/>
      <c r="F51" s="636"/>
      <c r="G51" s="635"/>
      <c r="H51" s="635"/>
      <c r="I51" s="635"/>
      <c r="J51" s="635"/>
    </row>
    <row r="52" spans="1:10" ht="23.25" customHeight="1">
      <c r="A52" s="634"/>
      <c r="B52" s="635"/>
      <c r="C52" s="635"/>
      <c r="D52" s="634"/>
      <c r="E52" s="635"/>
      <c r="F52" s="636"/>
      <c r="G52" s="635"/>
      <c r="H52" s="635"/>
      <c r="I52" s="635"/>
      <c r="J52" s="635"/>
    </row>
    <row r="53" spans="1:10" ht="23.25" customHeight="1">
      <c r="A53" s="634"/>
      <c r="B53" s="635"/>
      <c r="C53" s="635"/>
      <c r="D53" s="634"/>
      <c r="E53" s="635"/>
      <c r="F53" s="636"/>
      <c r="G53" s="635"/>
      <c r="H53" s="635"/>
      <c r="I53" s="635"/>
      <c r="J53" s="635"/>
    </row>
    <row r="54" spans="1:10" ht="23.25" customHeight="1">
      <c r="A54" s="634"/>
      <c r="B54" s="635"/>
      <c r="C54" s="635"/>
      <c r="D54" s="634"/>
      <c r="E54" s="635"/>
      <c r="F54" s="636"/>
      <c r="G54" s="635"/>
      <c r="H54" s="635"/>
      <c r="I54" s="635"/>
      <c r="J54" s="635"/>
    </row>
    <row r="55" spans="1:10" ht="23.25" customHeight="1">
      <c r="A55" s="634"/>
      <c r="B55" s="635"/>
      <c r="C55" s="635"/>
      <c r="D55" s="634"/>
      <c r="E55" s="635"/>
      <c r="F55" s="636"/>
      <c r="G55" s="635"/>
      <c r="H55" s="635"/>
      <c r="I55" s="635"/>
      <c r="J55" s="635"/>
    </row>
    <row r="56" spans="1:10" ht="23.25" customHeight="1">
      <c r="A56" s="634"/>
      <c r="B56" s="635"/>
      <c r="C56" s="635"/>
      <c r="D56" s="634"/>
      <c r="E56" s="635"/>
      <c r="F56" s="636"/>
      <c r="G56" s="635"/>
      <c r="H56" s="635"/>
      <c r="I56" s="635"/>
      <c r="J56" s="635"/>
    </row>
    <row r="57" spans="1:10" ht="23.25" customHeight="1">
      <c r="A57" s="634"/>
      <c r="B57" s="635"/>
      <c r="C57" s="635"/>
      <c r="D57" s="634"/>
      <c r="E57" s="635"/>
      <c r="F57" s="636"/>
      <c r="G57" s="635"/>
      <c r="H57" s="635"/>
      <c r="I57" s="635"/>
      <c r="J57" s="635"/>
    </row>
    <row r="58" spans="1:10" ht="23.25" customHeight="1">
      <c r="A58" s="634"/>
      <c r="B58" s="635"/>
      <c r="C58" s="635"/>
      <c r="D58" s="634"/>
      <c r="E58" s="635"/>
      <c r="F58" s="636"/>
      <c r="G58" s="635"/>
      <c r="H58" s="635"/>
      <c r="I58" s="635"/>
      <c r="J58" s="635"/>
    </row>
    <row r="59" spans="1:10" ht="23.25" customHeight="1">
      <c r="A59" s="634"/>
      <c r="B59" s="635"/>
      <c r="C59" s="635"/>
      <c r="D59" s="634"/>
      <c r="E59" s="635"/>
      <c r="F59" s="636"/>
      <c r="G59" s="635"/>
      <c r="H59" s="635"/>
      <c r="I59" s="635"/>
      <c r="J59" s="635"/>
    </row>
    <row r="60" spans="1:10" ht="23.25" customHeight="1">
      <c r="A60" s="634"/>
      <c r="B60" s="635"/>
      <c r="C60" s="635"/>
      <c r="D60" s="634"/>
      <c r="E60" s="635"/>
      <c r="F60" s="636"/>
      <c r="G60" s="635"/>
      <c r="H60" s="635"/>
      <c r="I60" s="635"/>
      <c r="J60" s="635"/>
    </row>
    <row r="61" spans="1:10" ht="23.25" customHeight="1">
      <c r="A61" s="634"/>
      <c r="B61" s="635"/>
      <c r="C61" s="635"/>
      <c r="D61" s="634"/>
      <c r="E61" s="635"/>
      <c r="F61" s="636"/>
      <c r="G61" s="635"/>
      <c r="H61" s="635"/>
      <c r="I61" s="635"/>
      <c r="J61" s="635"/>
    </row>
    <row r="62" spans="1:10" ht="23.25" customHeight="1">
      <c r="A62" s="634"/>
      <c r="B62" s="635"/>
      <c r="C62" s="635"/>
      <c r="D62" s="634"/>
      <c r="E62" s="635"/>
      <c r="F62" s="636"/>
      <c r="G62" s="635"/>
      <c r="H62" s="635"/>
      <c r="I62" s="635"/>
      <c r="J62" s="635"/>
    </row>
    <row r="63" spans="1:10" ht="23.25" customHeight="1">
      <c r="A63" s="634"/>
      <c r="B63" s="635"/>
      <c r="C63" s="635"/>
      <c r="D63" s="634"/>
      <c r="E63" s="635"/>
      <c r="F63" s="636"/>
      <c r="G63" s="635"/>
      <c r="H63" s="635"/>
      <c r="I63" s="635"/>
      <c r="J63" s="635"/>
    </row>
    <row r="64" spans="1:10" ht="23.25" customHeight="1">
      <c r="A64" s="634"/>
      <c r="B64" s="635"/>
      <c r="C64" s="635"/>
      <c r="D64" s="634"/>
      <c r="E64" s="635"/>
      <c r="F64" s="636"/>
      <c r="G64" s="635"/>
      <c r="H64" s="635"/>
      <c r="I64" s="635"/>
      <c r="J64" s="635"/>
    </row>
    <row r="65" spans="1:10" ht="23.25" customHeight="1">
      <c r="A65" s="634"/>
      <c r="B65" s="635"/>
      <c r="C65" s="635"/>
      <c r="D65" s="634"/>
      <c r="E65" s="635"/>
      <c r="F65" s="636"/>
      <c r="G65" s="635"/>
      <c r="H65" s="635"/>
      <c r="I65" s="635"/>
      <c r="J65" s="635"/>
    </row>
    <row r="66" spans="1:10" ht="23.25" customHeight="1">
      <c r="A66" s="634"/>
      <c r="B66" s="635"/>
      <c r="C66" s="635"/>
      <c r="D66" s="634"/>
      <c r="E66" s="635"/>
      <c r="F66" s="636"/>
      <c r="G66" s="635"/>
      <c r="H66" s="635"/>
      <c r="I66" s="635"/>
      <c r="J66" s="635"/>
    </row>
    <row r="67" spans="1:10" ht="23.25" customHeight="1">
      <c r="A67" s="634"/>
      <c r="B67" s="635"/>
      <c r="C67" s="635"/>
      <c r="D67" s="634"/>
      <c r="E67" s="635"/>
      <c r="F67" s="636"/>
      <c r="G67" s="635"/>
      <c r="H67" s="635"/>
      <c r="I67" s="635"/>
      <c r="J67" s="635"/>
    </row>
    <row r="68" spans="1:10" ht="23.25" customHeight="1">
      <c r="A68" s="634"/>
      <c r="B68" s="635"/>
      <c r="C68" s="635"/>
      <c r="D68" s="634"/>
      <c r="E68" s="635"/>
      <c r="F68" s="636"/>
      <c r="G68" s="635"/>
      <c r="H68" s="635"/>
      <c r="I68" s="635"/>
      <c r="J68" s="635"/>
    </row>
    <row r="69" spans="1:10" ht="23.25" customHeight="1">
      <c r="A69" s="634"/>
      <c r="B69" s="635"/>
      <c r="C69" s="635"/>
      <c r="D69" s="634"/>
      <c r="E69" s="635"/>
      <c r="F69" s="636"/>
      <c r="G69" s="635"/>
      <c r="H69" s="635"/>
      <c r="I69" s="635"/>
      <c r="J69" s="635"/>
    </row>
    <row r="70" spans="1:10" ht="23.25" customHeight="1">
      <c r="A70" s="634"/>
      <c r="B70" s="635"/>
      <c r="C70" s="635"/>
      <c r="D70" s="634"/>
      <c r="E70" s="635"/>
      <c r="F70" s="636"/>
      <c r="G70" s="635"/>
      <c r="H70" s="635"/>
      <c r="I70" s="635"/>
      <c r="J70" s="635"/>
    </row>
    <row r="71" spans="1:10" ht="23.25" customHeight="1">
      <c r="A71" s="634"/>
      <c r="B71" s="635"/>
      <c r="C71" s="635"/>
      <c r="D71" s="634"/>
      <c r="E71" s="635"/>
      <c r="F71" s="636"/>
      <c r="G71" s="635"/>
      <c r="H71" s="635"/>
      <c r="I71" s="635"/>
      <c r="J71" s="635"/>
    </row>
    <row r="72" spans="1:10" ht="23.25" customHeight="1">
      <c r="A72" s="634"/>
      <c r="B72" s="635"/>
      <c r="C72" s="635"/>
      <c r="D72" s="634"/>
      <c r="E72" s="635"/>
      <c r="F72" s="636"/>
      <c r="G72" s="635"/>
      <c r="H72" s="635"/>
      <c r="I72" s="635"/>
      <c r="J72" s="635"/>
    </row>
    <row r="73" spans="1:10" ht="23.25" customHeight="1">
      <c r="A73" s="634"/>
      <c r="B73" s="635"/>
      <c r="C73" s="635"/>
      <c r="D73" s="634"/>
      <c r="E73" s="635"/>
      <c r="F73" s="636"/>
      <c r="G73" s="635"/>
      <c r="H73" s="635"/>
      <c r="I73" s="635"/>
      <c r="J73" s="635"/>
    </row>
    <row r="74" spans="1:10" ht="23.25" customHeight="1">
      <c r="A74" s="634"/>
      <c r="B74" s="635"/>
      <c r="C74" s="635"/>
      <c r="D74" s="634"/>
      <c r="E74" s="635"/>
      <c r="F74" s="636"/>
      <c r="G74" s="635"/>
      <c r="H74" s="635"/>
      <c r="I74" s="635"/>
      <c r="J74" s="635"/>
    </row>
    <row r="75" spans="1:10" ht="23.25" customHeight="1">
      <c r="A75" s="634"/>
      <c r="B75" s="635"/>
      <c r="C75" s="635"/>
      <c r="D75" s="634"/>
      <c r="E75" s="635"/>
      <c r="F75" s="636"/>
      <c r="G75" s="635"/>
      <c r="H75" s="635"/>
      <c r="I75" s="635"/>
      <c r="J75" s="635"/>
    </row>
    <row r="76" spans="1:10" ht="23.25" customHeight="1">
      <c r="A76" s="634"/>
      <c r="B76" s="635"/>
      <c r="C76" s="635"/>
      <c r="D76" s="634"/>
      <c r="E76" s="635"/>
      <c r="F76" s="636"/>
      <c r="G76" s="635"/>
      <c r="H76" s="635"/>
      <c r="I76" s="635"/>
      <c r="J76" s="635"/>
    </row>
    <row r="77" spans="1:10" ht="23.25" customHeight="1">
      <c r="A77" s="634"/>
      <c r="B77" s="635"/>
      <c r="C77" s="635"/>
      <c r="D77" s="634"/>
      <c r="E77" s="635"/>
      <c r="F77" s="636"/>
      <c r="G77" s="635"/>
      <c r="H77" s="635"/>
      <c r="I77" s="635"/>
      <c r="J77" s="635"/>
    </row>
    <row r="78" spans="1:10" ht="23.25" customHeight="1">
      <c r="A78" s="634"/>
      <c r="B78" s="635"/>
      <c r="C78" s="635"/>
      <c r="D78" s="634"/>
      <c r="E78" s="635"/>
      <c r="F78" s="636"/>
      <c r="G78" s="635"/>
      <c r="H78" s="635"/>
      <c r="I78" s="635"/>
      <c r="J78" s="635"/>
    </row>
    <row r="79" spans="1:10" ht="23.25" customHeight="1">
      <c r="A79" s="634"/>
      <c r="B79" s="635"/>
      <c r="C79" s="635"/>
      <c r="D79" s="634"/>
      <c r="E79" s="635"/>
      <c r="F79" s="636"/>
      <c r="G79" s="635"/>
      <c r="H79" s="635"/>
      <c r="I79" s="635"/>
      <c r="J79" s="635"/>
    </row>
    <row r="80" spans="1:10" ht="23.25" customHeight="1">
      <c r="A80" s="634"/>
      <c r="B80" s="635"/>
      <c r="C80" s="635"/>
      <c r="D80" s="634"/>
      <c r="E80" s="635"/>
      <c r="F80" s="636"/>
      <c r="G80" s="635"/>
      <c r="H80" s="635"/>
      <c r="I80" s="635"/>
      <c r="J80" s="635"/>
    </row>
    <row r="81" spans="1:10" ht="23.25" customHeight="1">
      <c r="A81" s="634"/>
      <c r="B81" s="635"/>
      <c r="C81" s="635"/>
      <c r="D81" s="634"/>
      <c r="E81" s="635"/>
      <c r="F81" s="636"/>
      <c r="G81" s="635"/>
      <c r="H81" s="635"/>
      <c r="I81" s="635"/>
      <c r="J81" s="635"/>
    </row>
    <row r="82" spans="1:10" ht="23.25" customHeight="1">
      <c r="A82" s="634"/>
      <c r="B82" s="635"/>
      <c r="C82" s="635"/>
      <c r="D82" s="634"/>
      <c r="E82" s="635"/>
      <c r="F82" s="636"/>
      <c r="G82" s="635"/>
      <c r="H82" s="635"/>
      <c r="I82" s="635"/>
      <c r="J82" s="635"/>
    </row>
    <row r="83" spans="1:10" ht="23.25" customHeight="1">
      <c r="A83" s="634"/>
      <c r="B83" s="635"/>
      <c r="C83" s="635"/>
      <c r="D83" s="634"/>
      <c r="E83" s="635"/>
      <c r="F83" s="636"/>
      <c r="G83" s="635"/>
      <c r="H83" s="635"/>
      <c r="I83" s="635"/>
      <c r="J83" s="635"/>
    </row>
    <row r="84" spans="1:10" ht="23.25" customHeight="1">
      <c r="A84" s="634"/>
      <c r="B84" s="635"/>
      <c r="C84" s="635"/>
      <c r="D84" s="634"/>
      <c r="E84" s="635"/>
      <c r="F84" s="636"/>
      <c r="G84" s="635"/>
      <c r="H84" s="635"/>
      <c r="I84" s="635"/>
      <c r="J84" s="635"/>
    </row>
    <row r="85" spans="1:10" ht="23.25" customHeight="1">
      <c r="A85" s="634"/>
      <c r="B85" s="635"/>
      <c r="C85" s="635"/>
      <c r="D85" s="634"/>
      <c r="E85" s="635"/>
      <c r="F85" s="636"/>
      <c r="G85" s="635"/>
      <c r="H85" s="635"/>
      <c r="I85" s="635"/>
      <c r="J85" s="635"/>
    </row>
    <row r="86" spans="1:10" ht="23.25" customHeight="1">
      <c r="A86" s="634"/>
      <c r="B86" s="635"/>
      <c r="C86" s="635"/>
      <c r="D86" s="634"/>
      <c r="E86" s="635"/>
      <c r="F86" s="636"/>
      <c r="G86" s="635"/>
      <c r="H86" s="635"/>
      <c r="I86" s="635"/>
      <c r="J86" s="635"/>
    </row>
    <row r="87" spans="1:10" ht="23.25" customHeight="1">
      <c r="A87" s="634"/>
      <c r="B87" s="635"/>
      <c r="C87" s="635"/>
      <c r="D87" s="634"/>
      <c r="E87" s="635"/>
      <c r="F87" s="636"/>
      <c r="G87" s="635"/>
      <c r="H87" s="635"/>
      <c r="I87" s="635"/>
      <c r="J87" s="635"/>
    </row>
    <row r="88" spans="1:10" ht="23.25" customHeight="1">
      <c r="A88" s="634"/>
      <c r="B88" s="635"/>
      <c r="C88" s="635"/>
      <c r="D88" s="634"/>
      <c r="E88" s="635"/>
      <c r="F88" s="636"/>
      <c r="G88" s="635"/>
      <c r="H88" s="635"/>
      <c r="I88" s="635"/>
      <c r="J88" s="635"/>
    </row>
    <row r="89" spans="1:10" ht="23.25" customHeight="1">
      <c r="A89" s="634"/>
      <c r="B89" s="635"/>
      <c r="C89" s="635"/>
      <c r="D89" s="634"/>
      <c r="E89" s="635"/>
      <c r="F89" s="636"/>
      <c r="G89" s="635"/>
      <c r="H89" s="635"/>
      <c r="I89" s="635"/>
      <c r="J89" s="635"/>
    </row>
    <row r="90" spans="1:10" ht="23.25" customHeight="1">
      <c r="A90" s="634"/>
      <c r="B90" s="635"/>
      <c r="C90" s="635"/>
      <c r="D90" s="634"/>
      <c r="E90" s="635"/>
      <c r="F90" s="636"/>
      <c r="G90" s="635"/>
      <c r="H90" s="635"/>
      <c r="I90" s="635"/>
      <c r="J90" s="635"/>
    </row>
    <row r="91" spans="1:10" ht="23.25" customHeight="1">
      <c r="A91" s="634"/>
      <c r="B91" s="635"/>
      <c r="C91" s="635"/>
      <c r="D91" s="634"/>
      <c r="E91" s="635"/>
      <c r="F91" s="636"/>
      <c r="G91" s="635"/>
      <c r="H91" s="635"/>
      <c r="I91" s="635"/>
      <c r="J91" s="635"/>
    </row>
    <row r="92" spans="1:10" ht="23.25" customHeight="1">
      <c r="A92" s="634"/>
      <c r="B92" s="635"/>
      <c r="C92" s="635"/>
      <c r="D92" s="634"/>
      <c r="E92" s="635"/>
      <c r="F92" s="636"/>
      <c r="G92" s="635"/>
      <c r="H92" s="635"/>
      <c r="I92" s="635"/>
      <c r="J92" s="635"/>
    </row>
    <row r="93" spans="1:10" ht="23.25" customHeight="1">
      <c r="A93" s="634"/>
      <c r="B93" s="635"/>
      <c r="C93" s="635"/>
      <c r="D93" s="634"/>
      <c r="E93" s="635"/>
      <c r="F93" s="636"/>
      <c r="G93" s="635"/>
      <c r="H93" s="635"/>
      <c r="I93" s="635"/>
      <c r="J93" s="635"/>
    </row>
    <row r="94" spans="1:10" ht="23.25" customHeight="1">
      <c r="A94" s="634"/>
      <c r="B94" s="635"/>
      <c r="C94" s="635"/>
      <c r="D94" s="634"/>
      <c r="E94" s="635"/>
      <c r="F94" s="636"/>
      <c r="G94" s="635"/>
      <c r="H94" s="635"/>
      <c r="I94" s="635"/>
      <c r="J94" s="635"/>
    </row>
    <row r="95" spans="1:10" ht="23.25" customHeight="1">
      <c r="A95" s="634"/>
      <c r="B95" s="635"/>
      <c r="C95" s="635"/>
      <c r="D95" s="634"/>
      <c r="E95" s="635"/>
      <c r="F95" s="636"/>
      <c r="G95" s="635"/>
      <c r="H95" s="635"/>
      <c r="I95" s="635"/>
      <c r="J95" s="635"/>
    </row>
    <row r="96" spans="1:10" ht="23.25" customHeight="1">
      <c r="A96" s="634"/>
      <c r="B96" s="635"/>
      <c r="C96" s="635"/>
      <c r="D96" s="634"/>
      <c r="E96" s="635"/>
      <c r="F96" s="636"/>
      <c r="G96" s="635"/>
      <c r="H96" s="635"/>
      <c r="I96" s="635"/>
      <c r="J96" s="635"/>
    </row>
    <row r="97" spans="1:10" ht="23.25" customHeight="1">
      <c r="A97" s="634"/>
      <c r="B97" s="635"/>
      <c r="C97" s="635"/>
      <c r="D97" s="634"/>
      <c r="E97" s="635"/>
      <c r="F97" s="636"/>
      <c r="G97" s="635"/>
      <c r="H97" s="635"/>
      <c r="I97" s="635"/>
      <c r="J97" s="635"/>
    </row>
    <row r="98" spans="1:10" ht="23.25" customHeight="1">
      <c r="A98" s="634"/>
      <c r="B98" s="635"/>
      <c r="C98" s="635"/>
      <c r="D98" s="634"/>
      <c r="E98" s="635"/>
      <c r="F98" s="636"/>
      <c r="G98" s="635"/>
      <c r="H98" s="635"/>
      <c r="I98" s="635"/>
      <c r="J98" s="635"/>
    </row>
    <row r="99" spans="1:10" ht="23.25" customHeight="1">
      <c r="A99" s="634"/>
      <c r="B99" s="635"/>
      <c r="C99" s="635"/>
      <c r="D99" s="634"/>
      <c r="E99" s="635"/>
      <c r="F99" s="636"/>
      <c r="G99" s="635"/>
      <c r="H99" s="635"/>
      <c r="I99" s="635"/>
      <c r="J99" s="635"/>
    </row>
    <row r="100" spans="1:10" ht="23.25" customHeight="1">
      <c r="A100" s="634"/>
      <c r="B100" s="635"/>
      <c r="C100" s="635"/>
      <c r="D100" s="634"/>
      <c r="E100" s="635"/>
      <c r="F100" s="636"/>
      <c r="G100" s="635"/>
      <c r="H100" s="635"/>
      <c r="I100" s="635"/>
      <c r="J100" s="635"/>
    </row>
    <row r="101" spans="1:10" ht="23.25" customHeight="1">
      <c r="A101" s="634"/>
      <c r="B101" s="635"/>
      <c r="C101" s="635"/>
      <c r="D101" s="634"/>
      <c r="E101" s="635"/>
      <c r="F101" s="636"/>
      <c r="G101" s="635"/>
      <c r="H101" s="635"/>
      <c r="I101" s="635"/>
      <c r="J101" s="635"/>
    </row>
    <row r="102" spans="1:10" ht="23.25" customHeight="1">
      <c r="A102" s="634"/>
      <c r="B102" s="635"/>
      <c r="C102" s="635"/>
      <c r="D102" s="634"/>
      <c r="E102" s="635"/>
      <c r="F102" s="636"/>
      <c r="G102" s="635"/>
      <c r="H102" s="635"/>
      <c r="I102" s="635"/>
      <c r="J102" s="635"/>
    </row>
    <row r="103" spans="1:10" ht="23.25" customHeight="1">
      <c r="A103" s="634"/>
      <c r="B103" s="635"/>
      <c r="C103" s="635"/>
      <c r="D103" s="634"/>
      <c r="E103" s="635"/>
      <c r="F103" s="636"/>
      <c r="G103" s="635"/>
      <c r="H103" s="635"/>
      <c r="I103" s="635"/>
      <c r="J103" s="635"/>
    </row>
    <row r="104" spans="1:10" ht="23.25" customHeight="1">
      <c r="A104" s="634"/>
      <c r="B104" s="635"/>
      <c r="C104" s="635"/>
      <c r="D104" s="634"/>
      <c r="E104" s="635"/>
      <c r="F104" s="636"/>
      <c r="G104" s="635"/>
      <c r="H104" s="635"/>
      <c r="I104" s="635"/>
      <c r="J104" s="635"/>
    </row>
    <row r="105" spans="1:10" ht="23.25" customHeight="1">
      <c r="A105" s="634"/>
      <c r="B105" s="635"/>
      <c r="C105" s="635"/>
      <c r="D105" s="634"/>
      <c r="E105" s="635"/>
      <c r="F105" s="636"/>
      <c r="G105" s="635"/>
      <c r="H105" s="635"/>
      <c r="I105" s="635"/>
      <c r="J105" s="635"/>
    </row>
    <row r="106" spans="1:10" ht="23.25" customHeight="1">
      <c r="A106" s="634"/>
      <c r="B106" s="635"/>
      <c r="C106" s="635"/>
      <c r="D106" s="634"/>
      <c r="E106" s="635"/>
      <c r="F106" s="636"/>
      <c r="G106" s="635"/>
      <c r="H106" s="635"/>
      <c r="I106" s="635"/>
      <c r="J106" s="635"/>
    </row>
    <row r="107" spans="1:10" ht="23.25" customHeight="1">
      <c r="A107" s="634"/>
      <c r="B107" s="635"/>
      <c r="C107" s="635"/>
      <c r="D107" s="634"/>
      <c r="E107" s="635"/>
      <c r="F107" s="636"/>
      <c r="G107" s="635"/>
      <c r="H107" s="635"/>
      <c r="I107" s="635"/>
      <c r="J107" s="635"/>
    </row>
    <row r="108" spans="1:10" ht="23.25" customHeight="1">
      <c r="A108" s="634"/>
      <c r="B108" s="635"/>
      <c r="C108" s="635"/>
      <c r="D108" s="634"/>
      <c r="E108" s="635"/>
      <c r="F108" s="636"/>
      <c r="G108" s="635"/>
      <c r="H108" s="635"/>
      <c r="I108" s="635"/>
      <c r="J108" s="635"/>
    </row>
    <row r="109" spans="1:10" ht="23.25" customHeight="1">
      <c r="A109" s="634"/>
      <c r="B109" s="635"/>
      <c r="C109" s="635"/>
      <c r="D109" s="634"/>
      <c r="E109" s="635"/>
      <c r="F109" s="636"/>
      <c r="G109" s="635"/>
      <c r="H109" s="635"/>
      <c r="I109" s="635"/>
      <c r="J109" s="635"/>
    </row>
    <row r="110" spans="1:10" ht="23.25" customHeight="1">
      <c r="A110" s="634"/>
      <c r="B110" s="635"/>
      <c r="C110" s="635"/>
      <c r="D110" s="634"/>
      <c r="E110" s="635"/>
      <c r="F110" s="636"/>
      <c r="G110" s="635"/>
      <c r="H110" s="635"/>
      <c r="I110" s="635"/>
      <c r="J110" s="635"/>
    </row>
    <row r="111" spans="1:10" ht="23.25" customHeight="1">
      <c r="A111" s="634"/>
      <c r="B111" s="635"/>
      <c r="C111" s="635"/>
      <c r="D111" s="634"/>
      <c r="E111" s="635"/>
      <c r="F111" s="636"/>
      <c r="G111" s="635"/>
      <c r="H111" s="635"/>
      <c r="I111" s="635"/>
      <c r="J111" s="635"/>
    </row>
    <row r="112" spans="1:10" ht="23.25" customHeight="1">
      <c r="A112" s="634"/>
      <c r="B112" s="635"/>
      <c r="C112" s="635"/>
      <c r="D112" s="634"/>
      <c r="E112" s="635"/>
      <c r="F112" s="636"/>
      <c r="G112" s="635"/>
      <c r="H112" s="635"/>
      <c r="I112" s="635"/>
      <c r="J112" s="635"/>
    </row>
    <row r="113" spans="1:10" ht="23.25" customHeight="1">
      <c r="A113" s="634"/>
      <c r="B113" s="635"/>
      <c r="C113" s="635"/>
      <c r="D113" s="634"/>
      <c r="E113" s="635"/>
      <c r="F113" s="636"/>
      <c r="G113" s="635"/>
      <c r="H113" s="635"/>
      <c r="I113" s="635"/>
      <c r="J113" s="635"/>
    </row>
    <row r="114" spans="1:10" ht="23.25" customHeight="1">
      <c r="A114" s="634"/>
      <c r="B114" s="635"/>
      <c r="C114" s="635"/>
      <c r="D114" s="634"/>
      <c r="E114" s="635"/>
      <c r="F114" s="636"/>
      <c r="G114" s="635"/>
      <c r="H114" s="635"/>
      <c r="I114" s="635"/>
      <c r="J114" s="635"/>
    </row>
    <row r="115" spans="1:10" ht="23.25" customHeight="1">
      <c r="A115" s="634"/>
      <c r="B115" s="635"/>
      <c r="C115" s="635"/>
      <c r="D115" s="634"/>
      <c r="E115" s="635"/>
      <c r="F115" s="636"/>
      <c r="G115" s="635"/>
      <c r="H115" s="635"/>
      <c r="I115" s="635"/>
      <c r="J115" s="635"/>
    </row>
    <row r="116" spans="1:10" ht="23.25" customHeight="1">
      <c r="A116" s="634"/>
      <c r="B116" s="635"/>
      <c r="C116" s="635"/>
      <c r="D116" s="634"/>
      <c r="E116" s="635"/>
      <c r="F116" s="636"/>
      <c r="G116" s="635"/>
      <c r="H116" s="635"/>
      <c r="I116" s="635"/>
      <c r="J116" s="635"/>
    </row>
    <row r="117" spans="1:10" ht="23.25" customHeight="1">
      <c r="A117" s="634"/>
      <c r="B117" s="635"/>
      <c r="C117" s="635"/>
      <c r="D117" s="634"/>
      <c r="E117" s="635"/>
      <c r="F117" s="636"/>
      <c r="G117" s="635"/>
      <c r="H117" s="635"/>
      <c r="I117" s="635"/>
      <c r="J117" s="635"/>
    </row>
    <row r="118" spans="1:10" ht="23.25" customHeight="1">
      <c r="A118" s="634"/>
      <c r="B118" s="635"/>
      <c r="C118" s="635"/>
      <c r="D118" s="634"/>
      <c r="E118" s="635"/>
      <c r="F118" s="636"/>
      <c r="G118" s="635"/>
      <c r="H118" s="635"/>
      <c r="I118" s="635"/>
      <c r="J118" s="635"/>
    </row>
    <row r="119" spans="1:10" ht="23.25" customHeight="1">
      <c r="A119" s="634"/>
      <c r="B119" s="635"/>
      <c r="C119" s="635"/>
      <c r="D119" s="634"/>
      <c r="E119" s="635"/>
      <c r="F119" s="636"/>
      <c r="G119" s="635"/>
      <c r="H119" s="635"/>
      <c r="I119" s="635"/>
      <c r="J119" s="635"/>
    </row>
    <row r="120" spans="1:10" ht="23.25" customHeight="1">
      <c r="A120" s="634"/>
      <c r="B120" s="635"/>
      <c r="C120" s="635"/>
      <c r="D120" s="634"/>
      <c r="E120" s="635"/>
      <c r="F120" s="636"/>
      <c r="G120" s="635"/>
      <c r="H120" s="635"/>
      <c r="I120" s="635"/>
      <c r="J120" s="635"/>
    </row>
    <row r="121" spans="1:10" ht="23.25" customHeight="1">
      <c r="A121" s="634"/>
      <c r="B121" s="635"/>
      <c r="C121" s="635"/>
      <c r="D121" s="634"/>
      <c r="E121" s="635"/>
      <c r="F121" s="636"/>
      <c r="G121" s="635"/>
      <c r="H121" s="635"/>
      <c r="I121" s="635"/>
      <c r="J121" s="635"/>
    </row>
    <row r="122" spans="1:10" ht="23.25" customHeight="1">
      <c r="A122" s="634"/>
      <c r="B122" s="635"/>
      <c r="C122" s="635"/>
      <c r="D122" s="634"/>
      <c r="E122" s="635"/>
      <c r="F122" s="636"/>
      <c r="G122" s="635"/>
      <c r="H122" s="635"/>
      <c r="I122" s="635"/>
      <c r="J122" s="635"/>
    </row>
    <row r="123" spans="1:10" ht="23.25" customHeight="1">
      <c r="A123" s="634"/>
      <c r="B123" s="635"/>
      <c r="C123" s="635"/>
      <c r="D123" s="634"/>
      <c r="E123" s="635"/>
      <c r="F123" s="636"/>
      <c r="G123" s="635"/>
      <c r="H123" s="635"/>
      <c r="I123" s="635"/>
      <c r="J123" s="635"/>
    </row>
    <row r="124" spans="1:10" ht="23.25" customHeight="1">
      <c r="A124" s="634"/>
      <c r="B124" s="635"/>
      <c r="C124" s="635"/>
      <c r="D124" s="634"/>
      <c r="E124" s="635"/>
      <c r="F124" s="636"/>
      <c r="G124" s="635"/>
      <c r="H124" s="635"/>
      <c r="I124" s="635"/>
      <c r="J124" s="635"/>
    </row>
    <row r="125" spans="1:10" ht="23.25" customHeight="1">
      <c r="A125" s="634"/>
      <c r="B125" s="635"/>
      <c r="C125" s="635"/>
      <c r="D125" s="634"/>
      <c r="E125" s="635"/>
      <c r="F125" s="636"/>
      <c r="G125" s="635"/>
      <c r="H125" s="635"/>
      <c r="I125" s="635"/>
      <c r="J125" s="635"/>
    </row>
    <row r="126" spans="1:10" ht="23.25" customHeight="1">
      <c r="A126" s="634"/>
      <c r="B126" s="635"/>
      <c r="C126" s="635"/>
      <c r="D126" s="634"/>
      <c r="E126" s="635"/>
      <c r="F126" s="636"/>
      <c r="G126" s="635"/>
      <c r="H126" s="635"/>
      <c r="I126" s="635"/>
      <c r="J126" s="635"/>
    </row>
    <row r="127" spans="1:10" ht="23.25" customHeight="1">
      <c r="A127" s="634"/>
      <c r="B127" s="635"/>
      <c r="C127" s="635"/>
      <c r="D127" s="634"/>
      <c r="E127" s="635"/>
      <c r="F127" s="636"/>
      <c r="G127" s="635"/>
      <c r="H127" s="635"/>
      <c r="I127" s="635"/>
      <c r="J127" s="635"/>
    </row>
    <row r="128" spans="1:10" ht="23.25" customHeight="1">
      <c r="A128" s="634"/>
      <c r="B128" s="635"/>
      <c r="C128" s="635"/>
      <c r="D128" s="634"/>
      <c r="E128" s="635"/>
      <c r="F128" s="636"/>
      <c r="G128" s="635"/>
      <c r="H128" s="635"/>
      <c r="I128" s="635"/>
      <c r="J128" s="635"/>
    </row>
    <row r="129" spans="1:10" ht="23.25" customHeight="1">
      <c r="A129" s="634"/>
      <c r="B129" s="635"/>
      <c r="C129" s="635"/>
      <c r="D129" s="634"/>
      <c r="E129" s="635"/>
      <c r="F129" s="636"/>
      <c r="G129" s="635"/>
      <c r="H129" s="635"/>
      <c r="I129" s="635"/>
      <c r="J129" s="635"/>
    </row>
    <row r="130" spans="1:10" ht="23.25" customHeight="1">
      <c r="A130" s="634"/>
      <c r="B130" s="635"/>
      <c r="C130" s="635"/>
      <c r="D130" s="634"/>
      <c r="E130" s="635"/>
      <c r="F130" s="636"/>
      <c r="G130" s="635"/>
      <c r="H130" s="635"/>
      <c r="I130" s="635"/>
      <c r="J130" s="635"/>
    </row>
    <row r="131" spans="1:10" ht="23.25" customHeight="1">
      <c r="A131" s="634"/>
      <c r="B131" s="635"/>
      <c r="C131" s="635"/>
      <c r="D131" s="634"/>
      <c r="E131" s="635"/>
      <c r="F131" s="636"/>
      <c r="G131" s="635"/>
      <c r="H131" s="635"/>
      <c r="I131" s="635"/>
      <c r="J131" s="635"/>
    </row>
    <row r="132" spans="1:10" ht="23.25" customHeight="1">
      <c r="A132" s="634"/>
      <c r="B132" s="635"/>
      <c r="C132" s="635"/>
      <c r="D132" s="634"/>
      <c r="E132" s="635"/>
      <c r="F132" s="636"/>
      <c r="G132" s="635"/>
      <c r="H132" s="635"/>
      <c r="I132" s="635"/>
      <c r="J132" s="635"/>
    </row>
    <row r="133" spans="1:10" ht="23.25" customHeight="1">
      <c r="A133" s="634"/>
      <c r="B133" s="635"/>
      <c r="C133" s="635"/>
      <c r="D133" s="634"/>
      <c r="E133" s="635"/>
      <c r="F133" s="636"/>
      <c r="G133" s="635"/>
      <c r="H133" s="635"/>
      <c r="I133" s="635"/>
      <c r="J133" s="635"/>
    </row>
    <row r="134" spans="1:10" ht="23.25" customHeight="1">
      <c r="A134" s="634"/>
      <c r="B134" s="635"/>
      <c r="C134" s="635"/>
      <c r="D134" s="634"/>
      <c r="E134" s="635"/>
      <c r="F134" s="636"/>
      <c r="G134" s="635"/>
      <c r="H134" s="635"/>
      <c r="I134" s="635"/>
      <c r="J134" s="635"/>
    </row>
    <row r="135" spans="1:10" ht="23.25" customHeight="1">
      <c r="A135" s="634"/>
      <c r="B135" s="635"/>
      <c r="C135" s="635"/>
      <c r="D135" s="634"/>
      <c r="E135" s="635"/>
      <c r="F135" s="636"/>
      <c r="G135" s="635"/>
      <c r="H135" s="635"/>
      <c r="I135" s="635"/>
      <c r="J135" s="635"/>
    </row>
    <row r="136" spans="1:10" ht="23.25" customHeight="1">
      <c r="A136" s="634"/>
      <c r="B136" s="635"/>
      <c r="C136" s="635"/>
      <c r="D136" s="634"/>
      <c r="E136" s="635"/>
      <c r="F136" s="636"/>
      <c r="G136" s="635"/>
      <c r="H136" s="635"/>
      <c r="I136" s="635"/>
      <c r="J136" s="635"/>
    </row>
    <row r="137" spans="1:10" ht="23.25" customHeight="1">
      <c r="A137" s="634"/>
      <c r="B137" s="635"/>
      <c r="C137" s="635"/>
      <c r="D137" s="634"/>
      <c r="E137" s="635"/>
      <c r="F137" s="636"/>
      <c r="G137" s="635"/>
      <c r="H137" s="635"/>
      <c r="I137" s="635"/>
      <c r="J137" s="635"/>
    </row>
    <row r="138" spans="1:10" ht="23.25" customHeight="1">
      <c r="A138" s="634"/>
      <c r="B138" s="635"/>
      <c r="C138" s="635"/>
      <c r="D138" s="634"/>
      <c r="E138" s="635"/>
      <c r="F138" s="636"/>
      <c r="G138" s="635"/>
      <c r="H138" s="635"/>
      <c r="I138" s="635"/>
      <c r="J138" s="635"/>
    </row>
    <row r="139" spans="1:10" ht="23.25" customHeight="1">
      <c r="A139" s="634"/>
      <c r="B139" s="635"/>
      <c r="C139" s="635"/>
      <c r="D139" s="634"/>
      <c r="E139" s="635"/>
      <c r="F139" s="636"/>
      <c r="G139" s="635"/>
      <c r="H139" s="635"/>
      <c r="I139" s="635"/>
      <c r="J139" s="635"/>
    </row>
    <row r="140" spans="1:10" ht="23.25" customHeight="1">
      <c r="A140" s="634"/>
      <c r="B140" s="635"/>
      <c r="C140" s="635"/>
      <c r="D140" s="634"/>
      <c r="E140" s="635"/>
      <c r="F140" s="636"/>
      <c r="G140" s="635"/>
      <c r="H140" s="635"/>
      <c r="I140" s="635"/>
      <c r="J140" s="635"/>
    </row>
    <row r="141" spans="1:10" ht="23.25" customHeight="1">
      <c r="A141" s="634"/>
      <c r="B141" s="635"/>
      <c r="C141" s="635"/>
      <c r="D141" s="634"/>
      <c r="E141" s="635"/>
      <c r="F141" s="636"/>
      <c r="G141" s="635"/>
      <c r="H141" s="635"/>
      <c r="I141" s="635"/>
      <c r="J141" s="635"/>
    </row>
    <row r="142" spans="1:10" ht="23.25" customHeight="1">
      <c r="A142" s="634"/>
      <c r="B142" s="635"/>
      <c r="C142" s="635"/>
      <c r="D142" s="634"/>
      <c r="E142" s="635"/>
      <c r="F142" s="636"/>
      <c r="G142" s="635"/>
      <c r="H142" s="635"/>
      <c r="I142" s="635"/>
      <c r="J142" s="635"/>
    </row>
    <row r="143" spans="1:10" ht="23.25" customHeight="1">
      <c r="A143" s="634"/>
      <c r="B143" s="635"/>
      <c r="C143" s="635"/>
      <c r="D143" s="634"/>
      <c r="E143" s="635"/>
      <c r="F143" s="636"/>
      <c r="G143" s="635"/>
      <c r="H143" s="635"/>
      <c r="I143" s="635"/>
      <c r="J143" s="635"/>
    </row>
    <row r="144" spans="1:10" ht="23.25" customHeight="1">
      <c r="A144" s="634"/>
      <c r="B144" s="635"/>
      <c r="C144" s="635"/>
      <c r="D144" s="634"/>
      <c r="E144" s="635"/>
      <c r="F144" s="636"/>
      <c r="G144" s="635"/>
      <c r="H144" s="635"/>
      <c r="I144" s="635"/>
      <c r="J144" s="635"/>
    </row>
    <row r="145" spans="1:10" ht="23.25" customHeight="1">
      <c r="A145" s="634"/>
      <c r="B145" s="635"/>
      <c r="C145" s="635"/>
      <c r="D145" s="634"/>
      <c r="E145" s="635"/>
      <c r="F145" s="636"/>
      <c r="G145" s="635"/>
      <c r="H145" s="635"/>
      <c r="I145" s="635"/>
      <c r="J145" s="635"/>
    </row>
    <row r="146" spans="1:10" ht="23.25" customHeight="1">
      <c r="A146" s="634"/>
      <c r="B146" s="635"/>
      <c r="C146" s="635"/>
      <c r="D146" s="634"/>
      <c r="E146" s="635"/>
      <c r="F146" s="636"/>
      <c r="G146" s="635"/>
      <c r="H146" s="635"/>
      <c r="I146" s="635"/>
      <c r="J146" s="635"/>
    </row>
    <row r="147" spans="1:10" ht="23.25" customHeight="1">
      <c r="A147" s="634"/>
      <c r="B147" s="635"/>
      <c r="C147" s="635"/>
      <c r="D147" s="634"/>
      <c r="E147" s="635"/>
      <c r="F147" s="636"/>
      <c r="G147" s="635"/>
      <c r="H147" s="635"/>
      <c r="I147" s="635"/>
      <c r="J147" s="635"/>
    </row>
    <row r="148" spans="1:10" ht="23.25" customHeight="1">
      <c r="A148" s="634"/>
      <c r="B148" s="635"/>
      <c r="C148" s="635"/>
      <c r="D148" s="634"/>
      <c r="E148" s="635"/>
      <c r="F148" s="636"/>
      <c r="G148" s="635"/>
      <c r="H148" s="635"/>
      <c r="I148" s="635"/>
      <c r="J148" s="635"/>
    </row>
    <row r="149" spans="1:10" ht="23.25" customHeight="1">
      <c r="A149" s="634"/>
      <c r="B149" s="635"/>
      <c r="C149" s="635"/>
      <c r="D149" s="634"/>
      <c r="E149" s="635"/>
      <c r="F149" s="636"/>
      <c r="G149" s="635"/>
      <c r="H149" s="635"/>
      <c r="I149" s="635"/>
      <c r="J149" s="635"/>
    </row>
    <row r="150" spans="1:10" ht="23.25" customHeight="1">
      <c r="A150" s="634"/>
      <c r="B150" s="635"/>
      <c r="C150" s="635"/>
      <c r="D150" s="634"/>
      <c r="E150" s="635"/>
      <c r="F150" s="636"/>
      <c r="G150" s="635"/>
      <c r="H150" s="635"/>
      <c r="I150" s="635"/>
      <c r="J150" s="635"/>
    </row>
    <row r="151" spans="1:10" ht="23.25" customHeight="1">
      <c r="A151" s="634"/>
      <c r="B151" s="635"/>
      <c r="C151" s="635"/>
      <c r="D151" s="634"/>
      <c r="E151" s="635"/>
      <c r="F151" s="636"/>
      <c r="G151" s="635"/>
      <c r="H151" s="635"/>
      <c r="I151" s="635"/>
      <c r="J151" s="635"/>
    </row>
    <row r="152" spans="1:10" ht="23.25" customHeight="1">
      <c r="A152" s="634"/>
      <c r="B152" s="635"/>
      <c r="C152" s="635"/>
      <c r="D152" s="634"/>
      <c r="E152" s="635"/>
      <c r="F152" s="636"/>
      <c r="G152" s="635"/>
      <c r="H152" s="635"/>
      <c r="I152" s="635"/>
      <c r="J152" s="635"/>
    </row>
    <row r="153" spans="1:10" ht="23.25" customHeight="1">
      <c r="A153" s="634"/>
      <c r="B153" s="635"/>
      <c r="C153" s="635"/>
      <c r="D153" s="634"/>
      <c r="E153" s="635"/>
      <c r="F153" s="636"/>
      <c r="G153" s="635"/>
      <c r="H153" s="635"/>
      <c r="I153" s="635"/>
      <c r="J153" s="635"/>
    </row>
    <row r="154" spans="1:10" ht="23.25" customHeight="1">
      <c r="A154" s="634"/>
      <c r="B154" s="635"/>
      <c r="C154" s="635"/>
      <c r="D154" s="634"/>
      <c r="E154" s="635"/>
      <c r="F154" s="636"/>
      <c r="G154" s="635"/>
      <c r="H154" s="635"/>
      <c r="I154" s="635"/>
      <c r="J154" s="635"/>
    </row>
    <row r="155" spans="1:10" ht="23.25" customHeight="1">
      <c r="A155" s="634"/>
      <c r="B155" s="635"/>
      <c r="C155" s="635"/>
      <c r="D155" s="634"/>
      <c r="E155" s="635"/>
      <c r="F155" s="636"/>
      <c r="G155" s="635"/>
      <c r="H155" s="635"/>
      <c r="I155" s="635"/>
      <c r="J155" s="635"/>
    </row>
    <row r="156" spans="1:10" ht="23.25" customHeight="1">
      <c r="A156" s="634"/>
      <c r="B156" s="635"/>
      <c r="C156" s="635"/>
      <c r="D156" s="634"/>
      <c r="E156" s="635"/>
      <c r="F156" s="636"/>
      <c r="G156" s="635"/>
      <c r="H156" s="635"/>
      <c r="I156" s="635"/>
      <c r="J156" s="635"/>
    </row>
    <row r="157" spans="1:10" ht="23.25" customHeight="1">
      <c r="A157" s="634"/>
      <c r="B157" s="635"/>
      <c r="C157" s="635"/>
      <c r="D157" s="634"/>
      <c r="E157" s="635"/>
      <c r="F157" s="636"/>
      <c r="G157" s="635"/>
      <c r="H157" s="635"/>
      <c r="I157" s="635"/>
      <c r="J157" s="635"/>
    </row>
    <row r="158" spans="1:10" ht="23.25" customHeight="1">
      <c r="A158" s="634"/>
      <c r="B158" s="635"/>
      <c r="C158" s="635"/>
      <c r="D158" s="634"/>
      <c r="E158" s="635"/>
      <c r="F158" s="636"/>
      <c r="G158" s="635"/>
      <c r="H158" s="635"/>
      <c r="I158" s="635"/>
      <c r="J158" s="635"/>
    </row>
    <row r="159" spans="1:10" ht="23.25" customHeight="1">
      <c r="A159" s="634"/>
      <c r="B159" s="635"/>
      <c r="C159" s="635"/>
      <c r="D159" s="634"/>
      <c r="E159" s="635"/>
      <c r="F159" s="636"/>
      <c r="G159" s="635"/>
      <c r="H159" s="635"/>
      <c r="I159" s="635"/>
      <c r="J159" s="635"/>
    </row>
    <row r="160" spans="1:10" ht="23.25" customHeight="1">
      <c r="A160" s="634"/>
      <c r="B160" s="635"/>
      <c r="C160" s="635"/>
      <c r="D160" s="634"/>
      <c r="E160" s="635"/>
      <c r="F160" s="636"/>
      <c r="G160" s="635"/>
      <c r="H160" s="635"/>
      <c r="I160" s="635"/>
      <c r="J160" s="635"/>
    </row>
    <row r="161" spans="1:10" ht="23.25" customHeight="1">
      <c r="A161" s="634"/>
      <c r="B161" s="635"/>
      <c r="C161" s="635"/>
      <c r="D161" s="634"/>
      <c r="E161" s="635"/>
      <c r="F161" s="636"/>
      <c r="G161" s="635"/>
      <c r="H161" s="635"/>
      <c r="I161" s="635"/>
      <c r="J161" s="635"/>
    </row>
    <row r="162" spans="1:10" ht="23.25" customHeight="1">
      <c r="A162" s="634"/>
      <c r="B162" s="635"/>
      <c r="C162" s="635"/>
      <c r="D162" s="634"/>
      <c r="E162" s="635"/>
      <c r="F162" s="636"/>
      <c r="G162" s="635"/>
      <c r="H162" s="635"/>
      <c r="I162" s="635"/>
      <c r="J162" s="635"/>
    </row>
    <row r="163" spans="1:10" ht="23.25" customHeight="1">
      <c r="A163" s="634"/>
      <c r="B163" s="635"/>
      <c r="C163" s="635"/>
      <c r="D163" s="634"/>
      <c r="E163" s="635"/>
      <c r="F163" s="636"/>
      <c r="G163" s="635"/>
      <c r="H163" s="635"/>
      <c r="I163" s="635"/>
      <c r="J163" s="635"/>
    </row>
    <row r="164" spans="1:10" ht="23.25" customHeight="1">
      <c r="A164" s="634"/>
      <c r="B164" s="635"/>
      <c r="C164" s="635"/>
      <c r="D164" s="634"/>
      <c r="E164" s="635"/>
      <c r="F164" s="636"/>
      <c r="G164" s="635"/>
      <c r="H164" s="635"/>
      <c r="I164" s="635"/>
      <c r="J164" s="635"/>
    </row>
    <row r="165" spans="1:10" ht="23.25" customHeight="1">
      <c r="A165" s="634"/>
      <c r="B165" s="635"/>
      <c r="C165" s="635"/>
      <c r="D165" s="634"/>
      <c r="E165" s="635"/>
      <c r="F165" s="636"/>
      <c r="G165" s="635"/>
      <c r="H165" s="635"/>
      <c r="I165" s="635"/>
      <c r="J165" s="635"/>
    </row>
    <row r="166" spans="1:10" ht="23.25" customHeight="1">
      <c r="A166" s="634"/>
      <c r="B166" s="635"/>
      <c r="C166" s="635"/>
      <c r="D166" s="634"/>
      <c r="E166" s="635"/>
      <c r="F166" s="636"/>
      <c r="G166" s="635"/>
      <c r="H166" s="635"/>
      <c r="I166" s="635"/>
      <c r="J166" s="635"/>
    </row>
    <row r="167" spans="1:10" ht="23.25" customHeight="1">
      <c r="A167" s="634"/>
      <c r="B167" s="635"/>
      <c r="C167" s="635"/>
      <c r="D167" s="634"/>
      <c r="E167" s="635"/>
      <c r="F167" s="636"/>
      <c r="G167" s="635"/>
      <c r="H167" s="635"/>
      <c r="I167" s="635"/>
      <c r="J167" s="635"/>
    </row>
    <row r="168" spans="1:10" ht="23.25" customHeight="1">
      <c r="A168" s="634"/>
      <c r="B168" s="635"/>
      <c r="C168" s="635"/>
      <c r="D168" s="634"/>
      <c r="E168" s="635"/>
      <c r="F168" s="636"/>
      <c r="G168" s="635"/>
      <c r="H168" s="635"/>
      <c r="I168" s="635"/>
      <c r="J168" s="635"/>
    </row>
    <row r="169" spans="1:10" ht="23.25" customHeight="1">
      <c r="A169" s="634"/>
      <c r="B169" s="635"/>
      <c r="C169" s="635"/>
      <c r="D169" s="634"/>
      <c r="E169" s="635"/>
      <c r="F169" s="636"/>
      <c r="G169" s="635"/>
      <c r="H169" s="635"/>
      <c r="I169" s="635"/>
      <c r="J169" s="635"/>
    </row>
    <row r="170" spans="1:10" ht="23.25" customHeight="1">
      <c r="A170" s="634"/>
      <c r="B170" s="635"/>
      <c r="C170" s="635"/>
      <c r="D170" s="634"/>
      <c r="E170" s="635"/>
      <c r="F170" s="636"/>
      <c r="G170" s="635"/>
      <c r="H170" s="635"/>
      <c r="I170" s="635"/>
      <c r="J170" s="635"/>
    </row>
    <row r="171" spans="1:10" ht="23.25" customHeight="1">
      <c r="A171" s="634"/>
      <c r="B171" s="635"/>
      <c r="C171" s="635"/>
      <c r="D171" s="634"/>
      <c r="E171" s="635"/>
      <c r="F171" s="636"/>
      <c r="G171" s="635"/>
      <c r="H171" s="635"/>
      <c r="I171" s="635"/>
      <c r="J171" s="635"/>
    </row>
    <row r="172" spans="1:10" ht="23.25" customHeight="1">
      <c r="A172" s="634"/>
      <c r="B172" s="635"/>
      <c r="C172" s="635"/>
      <c r="D172" s="634"/>
      <c r="E172" s="635"/>
      <c r="F172" s="636"/>
      <c r="G172" s="635"/>
      <c r="H172" s="635"/>
      <c r="I172" s="635"/>
      <c r="J172" s="635"/>
    </row>
    <row r="173" spans="1:10" ht="23.25" customHeight="1">
      <c r="A173" s="634"/>
      <c r="B173" s="635"/>
      <c r="C173" s="635"/>
      <c r="D173" s="634"/>
      <c r="E173" s="635"/>
      <c r="F173" s="636"/>
      <c r="G173" s="635"/>
      <c r="H173" s="635"/>
      <c r="I173" s="635"/>
      <c r="J173" s="635"/>
    </row>
    <row r="174" spans="1:10" ht="23.25" customHeight="1">
      <c r="A174" s="634"/>
      <c r="B174" s="635"/>
      <c r="C174" s="635"/>
      <c r="D174" s="634"/>
      <c r="E174" s="635"/>
      <c r="F174" s="636"/>
      <c r="G174" s="635"/>
      <c r="H174" s="635"/>
      <c r="I174" s="635"/>
      <c r="J174" s="635"/>
    </row>
    <row r="175" spans="1:10" ht="23.25" customHeight="1">
      <c r="A175" s="634"/>
      <c r="B175" s="635"/>
      <c r="C175" s="635"/>
      <c r="D175" s="634"/>
      <c r="E175" s="635"/>
      <c r="F175" s="636"/>
      <c r="G175" s="635"/>
      <c r="H175" s="635"/>
      <c r="I175" s="635"/>
      <c r="J175" s="635"/>
    </row>
    <row r="176" spans="1:10" ht="23.25" customHeight="1">
      <c r="A176" s="634"/>
      <c r="B176" s="635"/>
      <c r="C176" s="635"/>
      <c r="D176" s="634"/>
      <c r="E176" s="635"/>
      <c r="F176" s="636"/>
      <c r="G176" s="635"/>
      <c r="H176" s="635"/>
      <c r="I176" s="635"/>
      <c r="J176" s="635"/>
    </row>
    <row r="177" spans="1:10" ht="23.25" customHeight="1">
      <c r="A177" s="634"/>
      <c r="B177" s="635"/>
      <c r="C177" s="635"/>
      <c r="D177" s="634"/>
      <c r="E177" s="635"/>
      <c r="F177" s="636"/>
      <c r="G177" s="635"/>
      <c r="H177" s="635"/>
      <c r="I177" s="635"/>
      <c r="J177" s="635"/>
    </row>
    <row r="178" spans="1:10" ht="23.25" customHeight="1">
      <c r="A178" s="634"/>
      <c r="B178" s="635"/>
      <c r="C178" s="635"/>
      <c r="D178" s="634"/>
      <c r="E178" s="635"/>
      <c r="F178" s="636"/>
      <c r="G178" s="635"/>
      <c r="H178" s="635"/>
      <c r="I178" s="635"/>
      <c r="J178" s="635"/>
    </row>
    <row r="179" spans="1:10" ht="23.25" customHeight="1">
      <c r="A179" s="634"/>
      <c r="B179" s="635"/>
      <c r="C179" s="635"/>
      <c r="D179" s="634"/>
      <c r="E179" s="635"/>
      <c r="F179" s="636"/>
      <c r="G179" s="635"/>
      <c r="H179" s="635"/>
      <c r="I179" s="635"/>
      <c r="J179" s="635"/>
    </row>
    <row r="180" spans="1:10" ht="23.25" customHeight="1">
      <c r="A180" s="634"/>
      <c r="B180" s="635"/>
      <c r="C180" s="635"/>
      <c r="D180" s="634"/>
      <c r="E180" s="635"/>
      <c r="F180" s="636"/>
      <c r="G180" s="635"/>
      <c r="H180" s="635"/>
      <c r="I180" s="635"/>
      <c r="J180" s="635"/>
    </row>
    <row r="181" spans="1:10" ht="23.25" customHeight="1">
      <c r="A181" s="634"/>
      <c r="B181" s="635"/>
      <c r="C181" s="635"/>
      <c r="D181" s="634"/>
      <c r="E181" s="635"/>
      <c r="F181" s="636"/>
      <c r="G181" s="635"/>
      <c r="H181" s="635"/>
      <c r="I181" s="635"/>
      <c r="J181" s="635"/>
    </row>
    <row r="182" spans="1:10" ht="23.25" customHeight="1">
      <c r="A182" s="634"/>
      <c r="B182" s="635"/>
      <c r="C182" s="635"/>
      <c r="D182" s="634"/>
      <c r="E182" s="635"/>
      <c r="F182" s="636"/>
      <c r="G182" s="635"/>
      <c r="H182" s="635"/>
      <c r="I182" s="635"/>
      <c r="J182" s="635"/>
    </row>
    <row r="183" spans="1:10" ht="23.25" customHeight="1">
      <c r="A183" s="634"/>
      <c r="B183" s="635"/>
      <c r="C183" s="635"/>
      <c r="D183" s="634"/>
      <c r="E183" s="635"/>
      <c r="F183" s="636"/>
      <c r="G183" s="635"/>
      <c r="H183" s="635"/>
      <c r="I183" s="635"/>
      <c r="J183" s="635"/>
    </row>
    <row r="184" spans="1:10" ht="23.25" customHeight="1">
      <c r="A184" s="634"/>
      <c r="B184" s="635"/>
      <c r="C184" s="635"/>
      <c r="D184" s="634"/>
      <c r="E184" s="635"/>
      <c r="F184" s="636"/>
      <c r="G184" s="635"/>
      <c r="H184" s="635"/>
      <c r="I184" s="635"/>
      <c r="J184" s="635"/>
    </row>
    <row r="185" spans="1:10" ht="23.25" customHeight="1">
      <c r="A185" s="634"/>
      <c r="B185" s="635"/>
      <c r="C185" s="635"/>
      <c r="D185" s="634"/>
      <c r="E185" s="635"/>
      <c r="F185" s="636"/>
      <c r="G185" s="635"/>
      <c r="H185" s="635"/>
      <c r="I185" s="635"/>
      <c r="J185" s="635"/>
    </row>
    <row r="186" spans="1:10" ht="23.25" customHeight="1">
      <c r="A186" s="634"/>
      <c r="B186" s="635"/>
      <c r="C186" s="635"/>
      <c r="D186" s="634"/>
      <c r="E186" s="635"/>
      <c r="F186" s="636"/>
      <c r="G186" s="635"/>
      <c r="H186" s="635"/>
      <c r="I186" s="635"/>
      <c r="J186" s="635"/>
    </row>
    <row r="187" spans="1:10" ht="23.25" customHeight="1">
      <c r="A187" s="634"/>
      <c r="B187" s="635"/>
      <c r="C187" s="635"/>
      <c r="D187" s="634"/>
      <c r="E187" s="635"/>
      <c r="F187" s="636"/>
      <c r="G187" s="635"/>
      <c r="H187" s="635"/>
      <c r="I187" s="635"/>
      <c r="J187" s="635"/>
    </row>
    <row r="188" spans="1:10" ht="23.25" customHeight="1">
      <c r="A188" s="634"/>
      <c r="B188" s="635"/>
      <c r="C188" s="635"/>
      <c r="D188" s="634"/>
      <c r="E188" s="635"/>
      <c r="F188" s="636"/>
      <c r="G188" s="635"/>
      <c r="H188" s="635"/>
      <c r="I188" s="635"/>
      <c r="J188" s="635"/>
    </row>
    <row r="189" spans="1:10" ht="23.25" customHeight="1">
      <c r="A189" s="634"/>
      <c r="B189" s="635"/>
      <c r="C189" s="635"/>
      <c r="D189" s="634"/>
      <c r="E189" s="635"/>
      <c r="F189" s="636"/>
      <c r="G189" s="635"/>
      <c r="H189" s="635"/>
      <c r="I189" s="635"/>
      <c r="J189" s="635"/>
    </row>
    <row r="190" spans="1:10" ht="23.25" customHeight="1">
      <c r="A190" s="634"/>
      <c r="B190" s="635"/>
      <c r="C190" s="635"/>
      <c r="D190" s="634"/>
      <c r="E190" s="635"/>
      <c r="F190" s="636"/>
      <c r="G190" s="635"/>
      <c r="H190" s="635"/>
      <c r="I190" s="635"/>
      <c r="J190" s="635"/>
    </row>
    <row r="191" spans="1:10" ht="23.25" customHeight="1">
      <c r="A191" s="634"/>
      <c r="B191" s="635"/>
      <c r="C191" s="635"/>
      <c r="D191" s="634"/>
      <c r="E191" s="635"/>
      <c r="F191" s="636"/>
      <c r="G191" s="635"/>
      <c r="H191" s="635"/>
      <c r="I191" s="635"/>
      <c r="J191" s="635"/>
    </row>
    <row r="192" spans="1:10" ht="23.25" customHeight="1">
      <c r="A192" s="634"/>
      <c r="B192" s="635"/>
      <c r="C192" s="635"/>
      <c r="D192" s="634"/>
      <c r="E192" s="635"/>
      <c r="F192" s="636"/>
      <c r="G192" s="635"/>
      <c r="H192" s="635"/>
      <c r="I192" s="635"/>
      <c r="J192" s="635"/>
    </row>
    <row r="193" spans="1:10" ht="23.25" customHeight="1">
      <c r="A193" s="634"/>
      <c r="B193" s="635"/>
      <c r="C193" s="635"/>
      <c r="D193" s="634"/>
      <c r="E193" s="635"/>
      <c r="F193" s="636"/>
      <c r="G193" s="635"/>
      <c r="H193" s="635"/>
      <c r="I193" s="635"/>
      <c r="J193" s="635"/>
    </row>
    <row r="194" spans="1:10" ht="23.25" customHeight="1">
      <c r="A194" s="634"/>
      <c r="B194" s="635"/>
      <c r="C194" s="635"/>
      <c r="D194" s="634"/>
      <c r="E194" s="635"/>
      <c r="F194" s="636"/>
      <c r="G194" s="635"/>
      <c r="H194" s="635"/>
      <c r="I194" s="635"/>
      <c r="J194" s="635"/>
    </row>
    <row r="195" spans="1:10" ht="23.25" customHeight="1">
      <c r="A195" s="634"/>
      <c r="B195" s="635"/>
      <c r="C195" s="635"/>
      <c r="D195" s="634"/>
      <c r="E195" s="635"/>
      <c r="F195" s="636"/>
      <c r="G195" s="635"/>
      <c r="H195" s="635"/>
      <c r="I195" s="635"/>
      <c r="J195" s="635"/>
    </row>
    <row r="196" spans="1:10" ht="23.25" customHeight="1">
      <c r="A196" s="634"/>
      <c r="B196" s="635"/>
      <c r="C196" s="635"/>
      <c r="D196" s="634"/>
      <c r="E196" s="635"/>
      <c r="F196" s="636"/>
      <c r="G196" s="635"/>
      <c r="H196" s="635"/>
      <c r="I196" s="635"/>
      <c r="J196" s="635"/>
    </row>
    <row r="197" spans="1:10" ht="23.25" customHeight="1">
      <c r="A197" s="634"/>
      <c r="B197" s="635"/>
      <c r="C197" s="635"/>
      <c r="D197" s="634"/>
      <c r="E197" s="635"/>
      <c r="F197" s="636"/>
      <c r="G197" s="635"/>
      <c r="H197" s="635"/>
      <c r="I197" s="635"/>
      <c r="J197" s="635"/>
    </row>
    <row r="198" spans="1:10" ht="23.25" customHeight="1">
      <c r="A198" s="634"/>
      <c r="B198" s="635"/>
      <c r="C198" s="635"/>
      <c r="D198" s="634"/>
      <c r="E198" s="635"/>
      <c r="F198" s="636"/>
      <c r="G198" s="635"/>
      <c r="H198" s="635"/>
      <c r="I198" s="635"/>
      <c r="J198" s="635"/>
    </row>
    <row r="199" spans="1:10" ht="23.25" customHeight="1">
      <c r="A199" s="634"/>
      <c r="B199" s="635"/>
      <c r="C199" s="635"/>
      <c r="D199" s="634"/>
      <c r="E199" s="635"/>
      <c r="F199" s="636"/>
      <c r="G199" s="635"/>
      <c r="H199" s="635"/>
      <c r="I199" s="635"/>
      <c r="J199" s="635"/>
    </row>
    <row r="200" spans="1:10" ht="23.25" customHeight="1">
      <c r="A200" s="634"/>
      <c r="B200" s="635"/>
      <c r="C200" s="635"/>
      <c r="D200" s="634"/>
      <c r="E200" s="635"/>
      <c r="F200" s="636"/>
      <c r="G200" s="635"/>
      <c r="H200" s="635"/>
      <c r="I200" s="635"/>
      <c r="J200" s="635"/>
    </row>
    <row r="201" spans="1:10" ht="23.25" customHeight="1">
      <c r="A201" s="634"/>
      <c r="B201" s="635"/>
      <c r="C201" s="635"/>
      <c r="D201" s="634"/>
      <c r="E201" s="635"/>
      <c r="F201" s="636"/>
      <c r="G201" s="635"/>
      <c r="H201" s="635"/>
      <c r="I201" s="635"/>
      <c r="J201" s="635"/>
    </row>
    <row r="202" spans="1:10" ht="23.25" customHeight="1">
      <c r="A202" s="634"/>
      <c r="B202" s="635"/>
      <c r="C202" s="635"/>
      <c r="D202" s="634"/>
      <c r="E202" s="635"/>
      <c r="F202" s="636"/>
      <c r="G202" s="635"/>
      <c r="H202" s="635"/>
      <c r="I202" s="635"/>
      <c r="J202" s="635"/>
    </row>
    <row r="203" spans="1:10" ht="23.25" customHeight="1">
      <c r="A203" s="634"/>
      <c r="B203" s="635"/>
      <c r="C203" s="635"/>
      <c r="D203" s="634"/>
      <c r="E203" s="635"/>
      <c r="F203" s="636"/>
      <c r="G203" s="635"/>
      <c r="H203" s="635"/>
      <c r="I203" s="635"/>
      <c r="J203" s="635"/>
    </row>
    <row r="204" spans="1:10" ht="23.25" customHeight="1">
      <c r="A204" s="634"/>
      <c r="B204" s="635"/>
      <c r="C204" s="635"/>
      <c r="D204" s="634"/>
      <c r="E204" s="635"/>
      <c r="F204" s="636"/>
      <c r="G204" s="635"/>
      <c r="H204" s="635"/>
      <c r="I204" s="635"/>
      <c r="J204" s="635"/>
    </row>
    <row r="205" spans="1:10" ht="23.25" customHeight="1">
      <c r="A205" s="634"/>
      <c r="B205" s="635"/>
      <c r="C205" s="635"/>
      <c r="D205" s="634"/>
      <c r="E205" s="635"/>
      <c r="F205" s="636"/>
      <c r="G205" s="635"/>
      <c r="H205" s="635"/>
      <c r="I205" s="635"/>
      <c r="J205" s="635"/>
    </row>
    <row r="206" spans="1:10" ht="23.25" customHeight="1">
      <c r="A206" s="634"/>
      <c r="B206" s="635"/>
      <c r="C206" s="635"/>
      <c r="D206" s="634"/>
      <c r="E206" s="635"/>
      <c r="F206" s="636"/>
      <c r="G206" s="635"/>
      <c r="H206" s="635"/>
      <c r="I206" s="635"/>
      <c r="J206" s="635"/>
    </row>
    <row r="207" spans="1:10" ht="23.25" customHeight="1">
      <c r="A207" s="634"/>
      <c r="B207" s="635"/>
      <c r="C207" s="635"/>
      <c r="D207" s="634"/>
      <c r="E207" s="635"/>
      <c r="F207" s="636"/>
      <c r="G207" s="635"/>
      <c r="H207" s="635"/>
      <c r="I207" s="635"/>
      <c r="J207" s="635"/>
    </row>
    <row r="208" spans="1:10" ht="23.25" customHeight="1">
      <c r="A208" s="634"/>
      <c r="B208" s="635"/>
      <c r="C208" s="635"/>
      <c r="D208" s="634"/>
      <c r="E208" s="635"/>
      <c r="F208" s="636"/>
      <c r="G208" s="635"/>
      <c r="H208" s="635"/>
      <c r="I208" s="635"/>
      <c r="J208" s="635"/>
    </row>
    <row r="209" spans="1:10" ht="23.25" customHeight="1">
      <c r="A209" s="634"/>
      <c r="B209" s="635"/>
      <c r="C209" s="635"/>
      <c r="D209" s="634"/>
      <c r="E209" s="635"/>
      <c r="F209" s="636"/>
      <c r="G209" s="635"/>
      <c r="H209" s="635"/>
      <c r="I209" s="635"/>
      <c r="J209" s="635"/>
    </row>
    <row r="210" spans="1:10" ht="23.25" customHeight="1">
      <c r="A210" s="634"/>
      <c r="B210" s="635"/>
      <c r="C210" s="635"/>
      <c r="D210" s="634"/>
      <c r="E210" s="635"/>
      <c r="F210" s="636"/>
      <c r="G210" s="635"/>
      <c r="H210" s="635"/>
      <c r="I210" s="635"/>
      <c r="J210" s="635"/>
    </row>
    <row r="211" spans="1:10" ht="23.25" customHeight="1">
      <c r="A211" s="634"/>
      <c r="B211" s="635"/>
      <c r="C211" s="635"/>
      <c r="D211" s="634"/>
      <c r="E211" s="635"/>
      <c r="F211" s="636"/>
      <c r="G211" s="635"/>
      <c r="H211" s="635"/>
      <c r="I211" s="635"/>
      <c r="J211" s="635"/>
    </row>
    <row r="212" spans="1:10" ht="23.25" customHeight="1">
      <c r="A212" s="634"/>
      <c r="B212" s="635"/>
      <c r="C212" s="635"/>
      <c r="D212" s="634"/>
      <c r="E212" s="635"/>
      <c r="F212" s="636"/>
      <c r="G212" s="635"/>
      <c r="H212" s="635"/>
      <c r="I212" s="635"/>
      <c r="J212" s="635"/>
    </row>
  </sheetData>
  <sheetProtection/>
  <mergeCells count="2">
    <mergeCell ref="G1:I1"/>
    <mergeCell ref="A41:F41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1"/>
  <sheetViews>
    <sheetView workbookViewId="0" topLeftCell="A1">
      <selection activeCell="H226" sqref="H226"/>
    </sheetView>
  </sheetViews>
  <sheetFormatPr defaultColWidth="9.140625" defaultRowHeight="21.75" customHeight="1"/>
  <cols>
    <col min="1" max="1" width="8.28125" style="369" customWidth="1"/>
    <col min="2" max="2" width="13.28125" style="357" customWidth="1"/>
    <col min="3" max="3" width="5.57421875" style="857" customWidth="1"/>
    <col min="4" max="4" width="23.8515625" style="364" customWidth="1"/>
    <col min="5" max="5" width="9.8515625" style="366" customWidth="1"/>
    <col min="6" max="6" width="9.8515625" style="366" bestFit="1" customWidth="1"/>
    <col min="7" max="7" width="10.57421875" style="366" customWidth="1"/>
    <col min="8" max="8" width="11.57421875" style="366" customWidth="1"/>
    <col min="9" max="9" width="9.140625" style="353" customWidth="1"/>
    <col min="10" max="16384" width="9.140625" style="354" customWidth="1"/>
  </cols>
  <sheetData>
    <row r="1" spans="1:9" s="356" customFormat="1" ht="24.75" customHeight="1">
      <c r="A1" s="760" t="s">
        <v>24</v>
      </c>
      <c r="B1" s="858" t="s">
        <v>1032</v>
      </c>
      <c r="C1" s="859"/>
      <c r="D1" s="860" t="s">
        <v>1258</v>
      </c>
      <c r="E1" s="861" t="s">
        <v>408</v>
      </c>
      <c r="F1" s="861" t="s">
        <v>409</v>
      </c>
      <c r="G1" s="861" t="s">
        <v>29</v>
      </c>
      <c r="H1" s="861" t="s">
        <v>23</v>
      </c>
      <c r="I1" s="355"/>
    </row>
    <row r="2" spans="1:8" ht="24.75" customHeight="1">
      <c r="A2" s="862" t="s">
        <v>33</v>
      </c>
      <c r="B2" s="863" t="s">
        <v>1483</v>
      </c>
      <c r="C2" s="864" t="s">
        <v>29</v>
      </c>
      <c r="D2" s="865" t="s">
        <v>1259</v>
      </c>
      <c r="E2" s="866">
        <f>SUM(E3:E32)</f>
        <v>30003</v>
      </c>
      <c r="F2" s="866">
        <f>SUM(F3:F32)</f>
        <v>34019</v>
      </c>
      <c r="G2" s="866" t="e">
        <f>SUM(G3:G32)</f>
        <v>#N/A</v>
      </c>
      <c r="H2" s="866">
        <f>SUM(H3:H32)</f>
        <v>37155</v>
      </c>
    </row>
    <row r="3" spans="1:8" ht="24.75" customHeight="1">
      <c r="A3" s="367"/>
      <c r="B3" s="863" t="s">
        <v>1484</v>
      </c>
      <c r="C3" s="867"/>
      <c r="D3" s="868" t="s">
        <v>1260</v>
      </c>
      <c r="E3" s="869">
        <v>0</v>
      </c>
      <c r="F3" s="869">
        <v>0</v>
      </c>
      <c r="G3" s="869" t="e">
        <f>#N/A</f>
        <v>#N/A</v>
      </c>
      <c r="H3" s="869">
        <v>5</v>
      </c>
    </row>
    <row r="4" spans="1:8" ht="24.75" customHeight="1">
      <c r="A4" s="367"/>
      <c r="B4" s="863"/>
      <c r="C4" s="870">
        <v>1</v>
      </c>
      <c r="D4" s="871" t="s">
        <v>1261</v>
      </c>
      <c r="E4" s="872">
        <v>476</v>
      </c>
      <c r="F4" s="872">
        <v>519</v>
      </c>
      <c r="G4" s="869" t="e">
        <f>#N/A</f>
        <v>#N/A</v>
      </c>
      <c r="H4" s="872">
        <v>728</v>
      </c>
    </row>
    <row r="5" spans="1:8" ht="24.75" customHeight="1">
      <c r="A5" s="367"/>
      <c r="B5" s="863"/>
      <c r="C5" s="870">
        <v>2</v>
      </c>
      <c r="D5" s="871" t="s">
        <v>1733</v>
      </c>
      <c r="E5" s="872">
        <v>678</v>
      </c>
      <c r="F5" s="872">
        <v>841</v>
      </c>
      <c r="G5" s="869" t="e">
        <f>#N/A</f>
        <v>#N/A</v>
      </c>
      <c r="H5" s="872">
        <v>901</v>
      </c>
    </row>
    <row r="6" spans="1:8" ht="24.75" customHeight="1">
      <c r="A6" s="367"/>
      <c r="B6" s="863"/>
      <c r="C6" s="870">
        <v>3</v>
      </c>
      <c r="D6" s="871" t="s">
        <v>1262</v>
      </c>
      <c r="E6" s="872">
        <v>639</v>
      </c>
      <c r="F6" s="872">
        <v>751</v>
      </c>
      <c r="G6" s="869" t="e">
        <f>#N/A</f>
        <v>#N/A</v>
      </c>
      <c r="H6" s="872">
        <v>600</v>
      </c>
    </row>
    <row r="7" spans="1:8" ht="24.75" customHeight="1">
      <c r="A7" s="367"/>
      <c r="B7" s="863"/>
      <c r="C7" s="870">
        <v>4</v>
      </c>
      <c r="D7" s="871" t="s">
        <v>1263</v>
      </c>
      <c r="E7" s="872">
        <v>837</v>
      </c>
      <c r="F7" s="872">
        <v>1010</v>
      </c>
      <c r="G7" s="869" t="e">
        <f>#N/A</f>
        <v>#N/A</v>
      </c>
      <c r="H7" s="872">
        <v>1086</v>
      </c>
    </row>
    <row r="8" spans="1:8" ht="24.75" customHeight="1">
      <c r="A8" s="367"/>
      <c r="B8" s="863"/>
      <c r="C8" s="870">
        <v>5</v>
      </c>
      <c r="D8" s="871" t="s">
        <v>1264</v>
      </c>
      <c r="E8" s="872">
        <v>1124</v>
      </c>
      <c r="F8" s="872">
        <v>1405</v>
      </c>
      <c r="G8" s="869" t="e">
        <f>#N/A</f>
        <v>#N/A</v>
      </c>
      <c r="H8" s="872">
        <v>1311</v>
      </c>
    </row>
    <row r="9" spans="1:8" ht="24.75" customHeight="1">
      <c r="A9" s="367"/>
      <c r="B9" s="863"/>
      <c r="C9" s="870">
        <v>6</v>
      </c>
      <c r="D9" s="871" t="s">
        <v>1265</v>
      </c>
      <c r="E9" s="872">
        <v>512</v>
      </c>
      <c r="F9" s="872">
        <v>587</v>
      </c>
      <c r="G9" s="869" t="e">
        <f>#N/A</f>
        <v>#N/A</v>
      </c>
      <c r="H9" s="872">
        <v>595</v>
      </c>
    </row>
    <row r="10" spans="1:8" ht="24.75" customHeight="1">
      <c r="A10" s="367"/>
      <c r="B10" s="863"/>
      <c r="C10" s="870">
        <v>7</v>
      </c>
      <c r="D10" s="871" t="s">
        <v>1266</v>
      </c>
      <c r="E10" s="872">
        <v>844</v>
      </c>
      <c r="F10" s="872">
        <v>1007</v>
      </c>
      <c r="G10" s="869" t="e">
        <f>#N/A</f>
        <v>#N/A</v>
      </c>
      <c r="H10" s="872">
        <v>1475</v>
      </c>
    </row>
    <row r="11" spans="1:8" ht="24.75" customHeight="1">
      <c r="A11" s="367"/>
      <c r="B11" s="863"/>
      <c r="C11" s="870">
        <v>8</v>
      </c>
      <c r="D11" s="871" t="s">
        <v>1267</v>
      </c>
      <c r="E11" s="872">
        <v>534</v>
      </c>
      <c r="F11" s="872">
        <v>644</v>
      </c>
      <c r="G11" s="869" t="e">
        <f>#N/A</f>
        <v>#N/A</v>
      </c>
      <c r="H11" s="872">
        <v>548</v>
      </c>
    </row>
    <row r="12" spans="1:8" ht="24.75" customHeight="1">
      <c r="A12" s="367"/>
      <c r="B12" s="863"/>
      <c r="C12" s="870">
        <v>9</v>
      </c>
      <c r="D12" s="871" t="s">
        <v>1268</v>
      </c>
      <c r="E12" s="872">
        <v>646</v>
      </c>
      <c r="F12" s="872">
        <v>746</v>
      </c>
      <c r="G12" s="869" t="e">
        <f>#N/A</f>
        <v>#N/A</v>
      </c>
      <c r="H12" s="872">
        <v>1595</v>
      </c>
    </row>
    <row r="13" spans="1:8" ht="24.75" customHeight="1">
      <c r="A13" s="367"/>
      <c r="B13" s="863"/>
      <c r="C13" s="870">
        <v>10</v>
      </c>
      <c r="D13" s="871" t="s">
        <v>1269</v>
      </c>
      <c r="E13" s="872">
        <v>1871</v>
      </c>
      <c r="F13" s="872">
        <v>2146</v>
      </c>
      <c r="G13" s="869" t="e">
        <f>#N/A</f>
        <v>#N/A</v>
      </c>
      <c r="H13" s="872">
        <v>4192</v>
      </c>
    </row>
    <row r="14" spans="1:8" ht="24.75" customHeight="1">
      <c r="A14" s="367"/>
      <c r="B14" s="863"/>
      <c r="C14" s="870">
        <v>11</v>
      </c>
      <c r="D14" s="871" t="s">
        <v>1270</v>
      </c>
      <c r="E14" s="872">
        <v>236</v>
      </c>
      <c r="F14" s="872">
        <v>250</v>
      </c>
      <c r="G14" s="869" t="e">
        <f>#N/A</f>
        <v>#N/A</v>
      </c>
      <c r="H14" s="872">
        <v>289</v>
      </c>
    </row>
    <row r="15" spans="1:8" ht="24.75" customHeight="1">
      <c r="A15" s="367"/>
      <c r="B15" s="863"/>
      <c r="C15" s="870">
        <v>12</v>
      </c>
      <c r="D15" s="871" t="s">
        <v>1271</v>
      </c>
      <c r="E15" s="872">
        <v>1030</v>
      </c>
      <c r="F15" s="872">
        <v>1101</v>
      </c>
      <c r="G15" s="869" t="e">
        <f>#N/A</f>
        <v>#N/A</v>
      </c>
      <c r="H15" s="872">
        <v>752</v>
      </c>
    </row>
    <row r="16" spans="1:8" ht="24.75" customHeight="1">
      <c r="A16" s="367"/>
      <c r="B16" s="863"/>
      <c r="C16" s="870">
        <v>13</v>
      </c>
      <c r="D16" s="871" t="s">
        <v>1272</v>
      </c>
      <c r="E16" s="872">
        <v>144</v>
      </c>
      <c r="F16" s="872">
        <v>129</v>
      </c>
      <c r="G16" s="869" t="e">
        <f>#N/A</f>
        <v>#N/A</v>
      </c>
      <c r="H16" s="872">
        <v>74</v>
      </c>
    </row>
    <row r="17" spans="1:8" ht="24.75" customHeight="1">
      <c r="A17" s="367"/>
      <c r="B17" s="863"/>
      <c r="C17" s="870">
        <v>14</v>
      </c>
      <c r="D17" s="871" t="s">
        <v>1273</v>
      </c>
      <c r="E17" s="872">
        <v>382</v>
      </c>
      <c r="F17" s="872">
        <v>440</v>
      </c>
      <c r="G17" s="869" t="e">
        <f>#N/A</f>
        <v>#N/A</v>
      </c>
      <c r="H17" s="872">
        <v>182</v>
      </c>
    </row>
    <row r="18" spans="1:8" ht="24.75" customHeight="1">
      <c r="A18" s="367"/>
      <c r="B18" s="863"/>
      <c r="C18" s="870">
        <v>15</v>
      </c>
      <c r="D18" s="871" t="s">
        <v>1274</v>
      </c>
      <c r="E18" s="872">
        <v>2182</v>
      </c>
      <c r="F18" s="872">
        <v>2575</v>
      </c>
      <c r="G18" s="869" t="e">
        <f>#N/A</f>
        <v>#N/A</v>
      </c>
      <c r="H18" s="872">
        <v>1868</v>
      </c>
    </row>
    <row r="19" spans="1:8" ht="24.75" customHeight="1">
      <c r="A19" s="367"/>
      <c r="B19" s="863"/>
      <c r="C19" s="870">
        <v>16</v>
      </c>
      <c r="D19" s="871" t="s">
        <v>1275</v>
      </c>
      <c r="E19" s="872">
        <v>875</v>
      </c>
      <c r="F19" s="872">
        <v>1013</v>
      </c>
      <c r="G19" s="869" t="e">
        <f>#N/A</f>
        <v>#N/A</v>
      </c>
      <c r="H19" s="872">
        <v>1417</v>
      </c>
    </row>
    <row r="20" spans="1:8" ht="24.75" customHeight="1">
      <c r="A20" s="367"/>
      <c r="B20" s="863"/>
      <c r="C20" s="870">
        <v>17</v>
      </c>
      <c r="D20" s="871" t="s">
        <v>1276</v>
      </c>
      <c r="E20" s="872">
        <v>1606</v>
      </c>
      <c r="F20" s="872">
        <v>1742</v>
      </c>
      <c r="G20" s="869" t="e">
        <f>#N/A</f>
        <v>#N/A</v>
      </c>
      <c r="H20" s="872">
        <v>1589</v>
      </c>
    </row>
    <row r="21" spans="1:8" ht="24.75" customHeight="1">
      <c r="A21" s="367"/>
      <c r="B21" s="863"/>
      <c r="C21" s="870">
        <v>18</v>
      </c>
      <c r="D21" s="871" t="s">
        <v>1277</v>
      </c>
      <c r="E21" s="872">
        <v>1150</v>
      </c>
      <c r="F21" s="872">
        <v>1368</v>
      </c>
      <c r="G21" s="869" t="e">
        <f>#N/A</f>
        <v>#N/A</v>
      </c>
      <c r="H21" s="872">
        <v>2439</v>
      </c>
    </row>
    <row r="22" spans="1:8" ht="24.75" customHeight="1">
      <c r="A22" s="367"/>
      <c r="B22" s="863"/>
      <c r="C22" s="870">
        <v>19</v>
      </c>
      <c r="D22" s="871" t="s">
        <v>1278</v>
      </c>
      <c r="E22" s="872">
        <v>1196</v>
      </c>
      <c r="F22" s="872">
        <v>1407</v>
      </c>
      <c r="G22" s="869" t="e">
        <f>#N/A</f>
        <v>#N/A</v>
      </c>
      <c r="H22" s="872">
        <v>1831</v>
      </c>
    </row>
    <row r="23" spans="1:8" ht="24.75" customHeight="1">
      <c r="A23" s="367"/>
      <c r="B23" s="863"/>
      <c r="C23" s="870">
        <v>20</v>
      </c>
      <c r="D23" s="871" t="s">
        <v>1279</v>
      </c>
      <c r="E23" s="872">
        <v>767</v>
      </c>
      <c r="F23" s="872">
        <v>871</v>
      </c>
      <c r="G23" s="869" t="e">
        <f>#N/A</f>
        <v>#N/A</v>
      </c>
      <c r="H23" s="872">
        <v>593</v>
      </c>
    </row>
    <row r="24" spans="1:8" ht="24.75" customHeight="1">
      <c r="A24" s="367"/>
      <c r="B24" s="863"/>
      <c r="C24" s="870">
        <v>21</v>
      </c>
      <c r="D24" s="871" t="s">
        <v>1280</v>
      </c>
      <c r="E24" s="872">
        <v>1062</v>
      </c>
      <c r="F24" s="872">
        <v>1027</v>
      </c>
      <c r="G24" s="869" t="e">
        <f>#N/A</f>
        <v>#N/A</v>
      </c>
      <c r="H24" s="872">
        <v>747</v>
      </c>
    </row>
    <row r="25" spans="1:8" ht="24.75" customHeight="1">
      <c r="A25" s="367"/>
      <c r="B25" s="863"/>
      <c r="C25" s="870">
        <v>22</v>
      </c>
      <c r="D25" s="871" t="s">
        <v>1281</v>
      </c>
      <c r="E25" s="872">
        <v>4295</v>
      </c>
      <c r="F25" s="872">
        <v>4714</v>
      </c>
      <c r="G25" s="869" t="e">
        <f>#N/A</f>
        <v>#N/A</v>
      </c>
      <c r="H25" s="872">
        <v>1974</v>
      </c>
    </row>
    <row r="26" spans="1:8" ht="24.75" customHeight="1">
      <c r="A26" s="367"/>
      <c r="B26" s="863"/>
      <c r="C26" s="870">
        <v>23</v>
      </c>
      <c r="D26" s="871" t="s">
        <v>1282</v>
      </c>
      <c r="E26" s="872">
        <v>1224</v>
      </c>
      <c r="F26" s="872">
        <v>1360</v>
      </c>
      <c r="G26" s="869" t="e">
        <f>#N/A</f>
        <v>#N/A</v>
      </c>
      <c r="H26" s="872">
        <v>1328</v>
      </c>
    </row>
    <row r="27" spans="1:8" ht="24.75" customHeight="1">
      <c r="A27" s="367"/>
      <c r="B27" s="863"/>
      <c r="C27" s="870">
        <v>24</v>
      </c>
      <c r="D27" s="871" t="s">
        <v>1283</v>
      </c>
      <c r="E27" s="872">
        <v>980</v>
      </c>
      <c r="F27" s="872">
        <v>1099</v>
      </c>
      <c r="G27" s="869" t="e">
        <f>#N/A</f>
        <v>#N/A</v>
      </c>
      <c r="H27" s="872">
        <v>2675</v>
      </c>
    </row>
    <row r="28" spans="1:8" ht="24.75" customHeight="1">
      <c r="A28" s="367"/>
      <c r="B28" s="863"/>
      <c r="C28" s="870">
        <v>25</v>
      </c>
      <c r="D28" s="871" t="s">
        <v>1284</v>
      </c>
      <c r="E28" s="872">
        <v>1107</v>
      </c>
      <c r="F28" s="872">
        <v>1276</v>
      </c>
      <c r="G28" s="869" t="e">
        <f>#N/A</f>
        <v>#N/A</v>
      </c>
      <c r="H28" s="872">
        <v>1313</v>
      </c>
    </row>
    <row r="29" spans="1:8" ht="24.75" customHeight="1">
      <c r="A29" s="367"/>
      <c r="B29" s="863"/>
      <c r="C29" s="870">
        <v>26</v>
      </c>
      <c r="D29" s="871" t="s">
        <v>1285</v>
      </c>
      <c r="E29" s="872">
        <v>677</v>
      </c>
      <c r="F29" s="872">
        <v>717</v>
      </c>
      <c r="G29" s="869" t="e">
        <f>#N/A</f>
        <v>#N/A</v>
      </c>
      <c r="H29" s="872">
        <v>1061</v>
      </c>
    </row>
    <row r="30" spans="1:8" ht="24.75" customHeight="1">
      <c r="A30" s="367"/>
      <c r="B30" s="863"/>
      <c r="C30" s="870">
        <v>27</v>
      </c>
      <c r="D30" s="871" t="s">
        <v>1286</v>
      </c>
      <c r="E30" s="872">
        <v>2003</v>
      </c>
      <c r="F30" s="872">
        <v>2278</v>
      </c>
      <c r="G30" s="869" t="e">
        <f>#N/A</f>
        <v>#N/A</v>
      </c>
      <c r="H30" s="872">
        <v>1696</v>
      </c>
    </row>
    <row r="31" spans="1:8" ht="24.75" customHeight="1">
      <c r="A31" s="367"/>
      <c r="B31" s="863"/>
      <c r="C31" s="870">
        <v>28</v>
      </c>
      <c r="D31" s="871" t="s">
        <v>1287</v>
      </c>
      <c r="E31" s="872">
        <v>669</v>
      </c>
      <c r="F31" s="872">
        <v>714</v>
      </c>
      <c r="G31" s="869" t="e">
        <f>#N/A</f>
        <v>#N/A</v>
      </c>
      <c r="H31" s="872">
        <v>1449</v>
      </c>
    </row>
    <row r="32" spans="1:8" ht="24.75" customHeight="1">
      <c r="A32" s="368"/>
      <c r="B32" s="873"/>
      <c r="C32" s="874">
        <v>29</v>
      </c>
      <c r="D32" s="875" t="s">
        <v>1288</v>
      </c>
      <c r="E32" s="877">
        <v>257</v>
      </c>
      <c r="F32" s="877">
        <v>282</v>
      </c>
      <c r="G32" s="877" t="e">
        <f>#N/A</f>
        <v>#N/A</v>
      </c>
      <c r="H32" s="877">
        <v>842</v>
      </c>
    </row>
    <row r="33" spans="1:8" ht="19.5" customHeight="1">
      <c r="A33" s="862" t="s">
        <v>33</v>
      </c>
      <c r="B33" s="863" t="s">
        <v>1478</v>
      </c>
      <c r="C33" s="864" t="s">
        <v>29</v>
      </c>
      <c r="D33" s="865" t="s">
        <v>2048</v>
      </c>
      <c r="E33" s="866">
        <f>SUM(E34:E72)</f>
        <v>34943</v>
      </c>
      <c r="F33" s="866">
        <f>SUM(F34:F72)</f>
        <v>34731</v>
      </c>
      <c r="G33" s="866" t="e">
        <f>SUM(G34:G72)</f>
        <v>#N/A</v>
      </c>
      <c r="H33" s="866">
        <f>SUM(H34:H72)</f>
        <v>55810</v>
      </c>
    </row>
    <row r="34" spans="1:8" ht="19.5" customHeight="1">
      <c r="A34" s="367"/>
      <c r="B34" s="863" t="s">
        <v>1717</v>
      </c>
      <c r="C34" s="867"/>
      <c r="D34" s="868" t="s">
        <v>1260</v>
      </c>
      <c r="E34" s="869">
        <v>623</v>
      </c>
      <c r="F34" s="869">
        <v>505</v>
      </c>
      <c r="G34" s="869" t="e">
        <f>#N/A</f>
        <v>#N/A</v>
      </c>
      <c r="H34" s="869">
        <v>428</v>
      </c>
    </row>
    <row r="35" spans="1:8" ht="19.5" customHeight="1">
      <c r="A35" s="367"/>
      <c r="B35" s="863"/>
      <c r="C35" s="870">
        <v>1</v>
      </c>
      <c r="D35" s="871" t="s">
        <v>1289</v>
      </c>
      <c r="E35" s="872">
        <v>703</v>
      </c>
      <c r="F35" s="872">
        <v>701</v>
      </c>
      <c r="G35" s="869" t="e">
        <f>#N/A</f>
        <v>#N/A</v>
      </c>
      <c r="H35" s="872">
        <v>1366</v>
      </c>
    </row>
    <row r="36" spans="1:8" ht="19.5" customHeight="1">
      <c r="A36" s="367"/>
      <c r="B36" s="863"/>
      <c r="C36" s="870">
        <v>2</v>
      </c>
      <c r="D36" s="871" t="s">
        <v>1290</v>
      </c>
      <c r="E36" s="872">
        <v>661</v>
      </c>
      <c r="F36" s="872">
        <v>636</v>
      </c>
      <c r="G36" s="869" t="e">
        <f>#N/A</f>
        <v>#N/A</v>
      </c>
      <c r="H36" s="872">
        <v>1139</v>
      </c>
    </row>
    <row r="37" spans="1:8" ht="19.5" customHeight="1">
      <c r="A37" s="367"/>
      <c r="B37" s="863"/>
      <c r="C37" s="870">
        <v>3</v>
      </c>
      <c r="D37" s="871" t="s">
        <v>1291</v>
      </c>
      <c r="E37" s="872">
        <v>2192</v>
      </c>
      <c r="F37" s="872">
        <v>2021</v>
      </c>
      <c r="G37" s="869" t="e">
        <f>#N/A</f>
        <v>#N/A</v>
      </c>
      <c r="H37" s="872">
        <v>2384</v>
      </c>
    </row>
    <row r="38" spans="1:8" ht="19.5" customHeight="1">
      <c r="A38" s="367"/>
      <c r="B38" s="863"/>
      <c r="C38" s="870">
        <v>4</v>
      </c>
      <c r="D38" s="871" t="s">
        <v>1292</v>
      </c>
      <c r="E38" s="872">
        <v>1774</v>
      </c>
      <c r="F38" s="872">
        <v>1718</v>
      </c>
      <c r="G38" s="869" t="e">
        <f>#N/A</f>
        <v>#N/A</v>
      </c>
      <c r="H38" s="872">
        <v>3943</v>
      </c>
    </row>
    <row r="39" spans="1:8" ht="19.5" customHeight="1">
      <c r="A39" s="367"/>
      <c r="B39" s="863"/>
      <c r="C39" s="870">
        <v>5</v>
      </c>
      <c r="D39" s="871" t="s">
        <v>1293</v>
      </c>
      <c r="E39" s="872">
        <v>460</v>
      </c>
      <c r="F39" s="872">
        <v>489</v>
      </c>
      <c r="G39" s="869" t="e">
        <f>#N/A</f>
        <v>#N/A</v>
      </c>
      <c r="H39" s="872">
        <v>867</v>
      </c>
    </row>
    <row r="40" spans="1:8" ht="19.5" customHeight="1">
      <c r="A40" s="367"/>
      <c r="B40" s="863"/>
      <c r="C40" s="870">
        <v>6</v>
      </c>
      <c r="D40" s="871" t="s">
        <v>1294</v>
      </c>
      <c r="E40" s="872">
        <v>782</v>
      </c>
      <c r="F40" s="872">
        <v>721</v>
      </c>
      <c r="G40" s="869" t="e">
        <f>#N/A</f>
        <v>#N/A</v>
      </c>
      <c r="H40" s="872">
        <v>1875</v>
      </c>
    </row>
    <row r="41" spans="1:8" ht="19.5" customHeight="1">
      <c r="A41" s="367"/>
      <c r="B41" s="863"/>
      <c r="C41" s="870">
        <v>7</v>
      </c>
      <c r="D41" s="871" t="s">
        <v>1295</v>
      </c>
      <c r="E41" s="872">
        <v>1361</v>
      </c>
      <c r="F41" s="872">
        <v>1393</v>
      </c>
      <c r="G41" s="869" t="e">
        <f>#N/A</f>
        <v>#N/A</v>
      </c>
      <c r="H41" s="872">
        <v>2770</v>
      </c>
    </row>
    <row r="42" spans="1:8" ht="19.5" customHeight="1">
      <c r="A42" s="367"/>
      <c r="B42" s="863"/>
      <c r="C42" s="870">
        <v>8</v>
      </c>
      <c r="D42" s="871" t="s">
        <v>1296</v>
      </c>
      <c r="E42" s="872">
        <v>948</v>
      </c>
      <c r="F42" s="872">
        <v>1014</v>
      </c>
      <c r="G42" s="869" t="e">
        <f>#N/A</f>
        <v>#N/A</v>
      </c>
      <c r="H42" s="872">
        <v>1909</v>
      </c>
    </row>
    <row r="43" spans="1:8" ht="19.5" customHeight="1">
      <c r="A43" s="367"/>
      <c r="B43" s="863"/>
      <c r="C43" s="870">
        <v>9</v>
      </c>
      <c r="D43" s="871" t="s">
        <v>1297</v>
      </c>
      <c r="E43" s="872">
        <v>1010</v>
      </c>
      <c r="F43" s="872">
        <v>1028</v>
      </c>
      <c r="G43" s="869" t="e">
        <f>#N/A</f>
        <v>#N/A</v>
      </c>
      <c r="H43" s="872">
        <v>2060</v>
      </c>
    </row>
    <row r="44" spans="1:8" ht="19.5" customHeight="1">
      <c r="A44" s="367"/>
      <c r="B44" s="863"/>
      <c r="C44" s="870">
        <v>10</v>
      </c>
      <c r="D44" s="871" t="s">
        <v>1298</v>
      </c>
      <c r="E44" s="872">
        <v>1387</v>
      </c>
      <c r="F44" s="872">
        <v>1247</v>
      </c>
      <c r="G44" s="869" t="e">
        <f>#N/A</f>
        <v>#N/A</v>
      </c>
      <c r="H44" s="872">
        <v>1230</v>
      </c>
    </row>
    <row r="45" spans="1:8" ht="19.5" customHeight="1">
      <c r="A45" s="367"/>
      <c r="B45" s="863"/>
      <c r="C45" s="870">
        <v>11</v>
      </c>
      <c r="D45" s="871" t="s">
        <v>1299</v>
      </c>
      <c r="E45" s="872">
        <v>1177</v>
      </c>
      <c r="F45" s="872">
        <v>1207</v>
      </c>
      <c r="G45" s="869" t="e">
        <f>#N/A</f>
        <v>#N/A</v>
      </c>
      <c r="H45" s="872">
        <v>2009</v>
      </c>
    </row>
    <row r="46" spans="1:8" ht="19.5" customHeight="1">
      <c r="A46" s="367"/>
      <c r="B46" s="863"/>
      <c r="C46" s="870">
        <v>12</v>
      </c>
      <c r="D46" s="871" t="s">
        <v>1300</v>
      </c>
      <c r="E46" s="872">
        <v>540</v>
      </c>
      <c r="F46" s="872">
        <v>579</v>
      </c>
      <c r="G46" s="869" t="e">
        <f>#N/A</f>
        <v>#N/A</v>
      </c>
      <c r="H46" s="872">
        <v>1305</v>
      </c>
    </row>
    <row r="47" spans="1:8" ht="19.5" customHeight="1">
      <c r="A47" s="367"/>
      <c r="B47" s="863"/>
      <c r="C47" s="870">
        <v>13</v>
      </c>
      <c r="D47" s="871" t="s">
        <v>1301</v>
      </c>
      <c r="E47" s="872">
        <v>889</v>
      </c>
      <c r="F47" s="872">
        <v>917</v>
      </c>
      <c r="G47" s="869" t="e">
        <f>#N/A</f>
        <v>#N/A</v>
      </c>
      <c r="H47" s="872">
        <v>1895</v>
      </c>
    </row>
    <row r="48" spans="1:8" ht="19.5" customHeight="1">
      <c r="A48" s="367"/>
      <c r="B48" s="863"/>
      <c r="C48" s="870">
        <v>14</v>
      </c>
      <c r="D48" s="871" t="s">
        <v>1302</v>
      </c>
      <c r="E48" s="872">
        <v>644</v>
      </c>
      <c r="F48" s="872">
        <v>591</v>
      </c>
      <c r="G48" s="869" t="e">
        <f>#N/A</f>
        <v>#N/A</v>
      </c>
      <c r="H48" s="872">
        <v>1478</v>
      </c>
    </row>
    <row r="49" spans="1:8" ht="19.5" customHeight="1">
      <c r="A49" s="367"/>
      <c r="B49" s="863"/>
      <c r="C49" s="870">
        <v>15</v>
      </c>
      <c r="D49" s="871" t="s">
        <v>1303</v>
      </c>
      <c r="E49" s="872">
        <v>775</v>
      </c>
      <c r="F49" s="872">
        <v>750</v>
      </c>
      <c r="G49" s="869" t="e">
        <f>#N/A</f>
        <v>#N/A</v>
      </c>
      <c r="H49" s="872">
        <v>3054</v>
      </c>
    </row>
    <row r="50" spans="1:8" ht="19.5" customHeight="1">
      <c r="A50" s="367"/>
      <c r="B50" s="354"/>
      <c r="C50" s="870">
        <v>16</v>
      </c>
      <c r="D50" s="871" t="s">
        <v>1304</v>
      </c>
      <c r="E50" s="872">
        <v>941</v>
      </c>
      <c r="F50" s="872">
        <v>978</v>
      </c>
      <c r="G50" s="869" t="e">
        <f>#N/A</f>
        <v>#N/A</v>
      </c>
      <c r="H50" s="872">
        <v>1464</v>
      </c>
    </row>
    <row r="51" spans="1:8" ht="19.5" customHeight="1">
      <c r="A51" s="367"/>
      <c r="B51" s="863"/>
      <c r="C51" s="870">
        <v>17</v>
      </c>
      <c r="D51" s="871" t="s">
        <v>1305</v>
      </c>
      <c r="E51" s="872">
        <v>1246</v>
      </c>
      <c r="F51" s="872">
        <v>1314</v>
      </c>
      <c r="G51" s="869" t="e">
        <f>#N/A</f>
        <v>#N/A</v>
      </c>
      <c r="H51" s="872">
        <v>2359</v>
      </c>
    </row>
    <row r="52" spans="1:8" ht="19.5" customHeight="1">
      <c r="A52" s="367"/>
      <c r="B52" s="863"/>
      <c r="C52" s="870">
        <v>18</v>
      </c>
      <c r="D52" s="871" t="s">
        <v>1306</v>
      </c>
      <c r="E52" s="872">
        <v>586</v>
      </c>
      <c r="F52" s="872">
        <v>620</v>
      </c>
      <c r="G52" s="869" t="e">
        <f>#N/A</f>
        <v>#N/A</v>
      </c>
      <c r="H52" s="872">
        <v>1030</v>
      </c>
    </row>
    <row r="53" spans="1:8" ht="19.5" customHeight="1">
      <c r="A53" s="367"/>
      <c r="B53" s="354"/>
      <c r="C53" s="870">
        <v>19</v>
      </c>
      <c r="D53" s="871" t="s">
        <v>1307</v>
      </c>
      <c r="E53" s="872">
        <v>664</v>
      </c>
      <c r="F53" s="872">
        <v>699</v>
      </c>
      <c r="G53" s="869" t="e">
        <f>#N/A</f>
        <v>#N/A</v>
      </c>
      <c r="H53" s="872">
        <v>785</v>
      </c>
    </row>
    <row r="54" spans="1:8" ht="19.5" customHeight="1">
      <c r="A54" s="367"/>
      <c r="B54" s="863"/>
      <c r="C54" s="870">
        <v>20</v>
      </c>
      <c r="D54" s="871" t="s">
        <v>1308</v>
      </c>
      <c r="E54" s="872">
        <v>962</v>
      </c>
      <c r="F54" s="872">
        <v>981</v>
      </c>
      <c r="G54" s="869" t="e">
        <f>#N/A</f>
        <v>#N/A</v>
      </c>
      <c r="H54" s="872">
        <v>2074</v>
      </c>
    </row>
    <row r="55" spans="1:8" ht="19.5" customHeight="1">
      <c r="A55" s="367"/>
      <c r="B55" s="863"/>
      <c r="C55" s="870">
        <v>21</v>
      </c>
      <c r="D55" s="871" t="s">
        <v>1309</v>
      </c>
      <c r="E55" s="872">
        <v>701</v>
      </c>
      <c r="F55" s="872">
        <v>644</v>
      </c>
      <c r="G55" s="869" t="e">
        <f>#N/A</f>
        <v>#N/A</v>
      </c>
      <c r="H55" s="872">
        <v>992</v>
      </c>
    </row>
    <row r="56" spans="1:8" ht="19.5" customHeight="1">
      <c r="A56" s="367"/>
      <c r="B56" s="863"/>
      <c r="C56" s="870">
        <v>22</v>
      </c>
      <c r="D56" s="871" t="s">
        <v>1310</v>
      </c>
      <c r="E56" s="872">
        <v>618</v>
      </c>
      <c r="F56" s="872">
        <v>656</v>
      </c>
      <c r="G56" s="869" t="e">
        <f>#N/A</f>
        <v>#N/A</v>
      </c>
      <c r="H56" s="872">
        <v>1136</v>
      </c>
    </row>
    <row r="57" spans="1:8" ht="19.5" customHeight="1">
      <c r="A57" s="367"/>
      <c r="B57" s="863"/>
      <c r="C57" s="870">
        <v>23</v>
      </c>
      <c r="D57" s="871" t="s">
        <v>1311</v>
      </c>
      <c r="E57" s="872">
        <v>875</v>
      </c>
      <c r="F57" s="872">
        <v>896</v>
      </c>
      <c r="G57" s="869" t="e">
        <f>#N/A</f>
        <v>#N/A</v>
      </c>
      <c r="H57" s="872">
        <v>1237</v>
      </c>
    </row>
    <row r="58" spans="1:8" ht="19.5" customHeight="1">
      <c r="A58" s="367"/>
      <c r="B58" s="863"/>
      <c r="C58" s="870">
        <v>24</v>
      </c>
      <c r="D58" s="871" t="s">
        <v>1312</v>
      </c>
      <c r="E58" s="872">
        <v>1194</v>
      </c>
      <c r="F58" s="872">
        <v>1252</v>
      </c>
      <c r="G58" s="869" t="e">
        <f>#N/A</f>
        <v>#N/A</v>
      </c>
      <c r="H58" s="872">
        <v>1538</v>
      </c>
    </row>
    <row r="59" spans="1:8" ht="19.5" customHeight="1">
      <c r="A59" s="367"/>
      <c r="B59" s="863"/>
      <c r="C59" s="870">
        <v>25</v>
      </c>
      <c r="D59" s="871" t="s">
        <v>1313</v>
      </c>
      <c r="E59" s="872">
        <v>814</v>
      </c>
      <c r="F59" s="872">
        <v>801</v>
      </c>
      <c r="G59" s="869" t="e">
        <f>#N/A</f>
        <v>#N/A</v>
      </c>
      <c r="H59" s="872">
        <v>1170</v>
      </c>
    </row>
    <row r="60" spans="1:8" ht="19.5" customHeight="1">
      <c r="A60" s="367"/>
      <c r="B60" s="863"/>
      <c r="C60" s="870">
        <v>26</v>
      </c>
      <c r="D60" s="871" t="s">
        <v>1314</v>
      </c>
      <c r="E60" s="872">
        <v>635</v>
      </c>
      <c r="F60" s="872">
        <v>576</v>
      </c>
      <c r="G60" s="869" t="e">
        <f>#N/A</f>
        <v>#N/A</v>
      </c>
      <c r="H60" s="872">
        <v>1392</v>
      </c>
    </row>
    <row r="61" spans="1:8" ht="19.5" customHeight="1">
      <c r="A61" s="367"/>
      <c r="B61" s="863"/>
      <c r="C61" s="870">
        <v>27</v>
      </c>
      <c r="D61" s="871" t="s">
        <v>1315</v>
      </c>
      <c r="E61" s="872">
        <v>645</v>
      </c>
      <c r="F61" s="872">
        <v>590</v>
      </c>
      <c r="G61" s="869" t="e">
        <f>#N/A</f>
        <v>#N/A</v>
      </c>
      <c r="H61" s="872">
        <v>522</v>
      </c>
    </row>
    <row r="62" spans="1:8" ht="19.5" customHeight="1">
      <c r="A62" s="367"/>
      <c r="B62" s="863"/>
      <c r="C62" s="870">
        <v>28</v>
      </c>
      <c r="D62" s="871" t="s">
        <v>1316</v>
      </c>
      <c r="E62" s="872">
        <v>1226</v>
      </c>
      <c r="F62" s="872">
        <v>1315</v>
      </c>
      <c r="G62" s="869" t="e">
        <f>#N/A</f>
        <v>#N/A</v>
      </c>
      <c r="H62" s="872">
        <v>1913</v>
      </c>
    </row>
    <row r="63" spans="1:8" ht="19.5" customHeight="1">
      <c r="A63" s="367"/>
      <c r="B63" s="863"/>
      <c r="C63" s="870">
        <v>29</v>
      </c>
      <c r="D63" s="871" t="s">
        <v>1317</v>
      </c>
      <c r="E63" s="872">
        <v>847</v>
      </c>
      <c r="F63" s="872">
        <v>880</v>
      </c>
      <c r="G63" s="869" t="e">
        <f>#N/A</f>
        <v>#N/A</v>
      </c>
      <c r="H63" s="872">
        <v>1120</v>
      </c>
    </row>
    <row r="64" spans="1:8" ht="19.5" customHeight="1">
      <c r="A64" s="367"/>
      <c r="B64" s="863"/>
      <c r="C64" s="870">
        <v>30</v>
      </c>
      <c r="D64" s="871" t="s">
        <v>1318</v>
      </c>
      <c r="E64" s="872">
        <v>948</v>
      </c>
      <c r="F64" s="872">
        <v>977</v>
      </c>
      <c r="G64" s="869" t="e">
        <f>#N/A</f>
        <v>#N/A</v>
      </c>
      <c r="H64" s="872">
        <v>1348</v>
      </c>
    </row>
    <row r="65" spans="1:8" ht="19.5" customHeight="1">
      <c r="A65" s="367"/>
      <c r="B65" s="863"/>
      <c r="C65" s="870">
        <v>31</v>
      </c>
      <c r="D65" s="871" t="s">
        <v>1319</v>
      </c>
      <c r="E65" s="872">
        <v>767</v>
      </c>
      <c r="F65" s="872">
        <v>800</v>
      </c>
      <c r="G65" s="869" t="e">
        <f>#N/A</f>
        <v>#N/A</v>
      </c>
      <c r="H65" s="872">
        <v>954</v>
      </c>
    </row>
    <row r="66" spans="1:8" ht="19.5" customHeight="1">
      <c r="A66" s="367"/>
      <c r="B66" s="863"/>
      <c r="C66" s="870">
        <v>32</v>
      </c>
      <c r="D66" s="871" t="s">
        <v>1320</v>
      </c>
      <c r="E66" s="872">
        <v>442</v>
      </c>
      <c r="F66" s="872">
        <v>481</v>
      </c>
      <c r="G66" s="869" t="e">
        <f>#N/A</f>
        <v>#N/A</v>
      </c>
      <c r="H66" s="872">
        <v>310</v>
      </c>
    </row>
    <row r="67" spans="1:8" ht="19.5" customHeight="1">
      <c r="A67" s="367"/>
      <c r="B67" s="863"/>
      <c r="C67" s="870">
        <v>33</v>
      </c>
      <c r="D67" s="871" t="s">
        <v>1321</v>
      </c>
      <c r="E67" s="872">
        <v>668</v>
      </c>
      <c r="F67" s="872">
        <v>625</v>
      </c>
      <c r="G67" s="869" t="e">
        <f>#N/A</f>
        <v>#N/A</v>
      </c>
      <c r="H67" s="872">
        <v>673</v>
      </c>
    </row>
    <row r="68" spans="1:8" ht="19.5" customHeight="1">
      <c r="A68" s="367"/>
      <c r="B68" s="863"/>
      <c r="C68" s="870">
        <v>34</v>
      </c>
      <c r="D68" s="871" t="s">
        <v>1322</v>
      </c>
      <c r="E68" s="872">
        <v>1293</v>
      </c>
      <c r="F68" s="872">
        <v>1256</v>
      </c>
      <c r="G68" s="869" t="e">
        <f>#N/A</f>
        <v>#N/A</v>
      </c>
      <c r="H68" s="872">
        <v>1165</v>
      </c>
    </row>
    <row r="69" spans="1:8" ht="19.5" customHeight="1">
      <c r="A69" s="367"/>
      <c r="B69" s="863"/>
      <c r="C69" s="870">
        <v>35</v>
      </c>
      <c r="D69" s="871" t="s">
        <v>1323</v>
      </c>
      <c r="E69" s="872">
        <v>965</v>
      </c>
      <c r="F69" s="872">
        <v>938</v>
      </c>
      <c r="G69" s="869" t="e">
        <f>#N/A</f>
        <v>#N/A</v>
      </c>
      <c r="H69" s="872">
        <v>669</v>
      </c>
    </row>
    <row r="70" spans="1:8" ht="19.5" customHeight="1">
      <c r="A70" s="367"/>
      <c r="B70" s="863"/>
      <c r="C70" s="870">
        <v>36</v>
      </c>
      <c r="D70" s="871" t="s">
        <v>1324</v>
      </c>
      <c r="E70" s="872">
        <v>736</v>
      </c>
      <c r="F70" s="872">
        <v>727</v>
      </c>
      <c r="G70" s="869" t="e">
        <f>#N/A</f>
        <v>#N/A</v>
      </c>
      <c r="H70" s="872">
        <v>840</v>
      </c>
    </row>
    <row r="71" spans="1:8" ht="19.5" customHeight="1">
      <c r="A71" s="367"/>
      <c r="B71" s="863"/>
      <c r="C71" s="870">
        <v>37</v>
      </c>
      <c r="D71" s="871" t="s">
        <v>1325</v>
      </c>
      <c r="E71" s="872">
        <v>687</v>
      </c>
      <c r="F71" s="872">
        <v>684</v>
      </c>
      <c r="G71" s="869" t="e">
        <f>#N/A</f>
        <v>#N/A</v>
      </c>
      <c r="H71" s="872">
        <v>384</v>
      </c>
    </row>
    <row r="72" spans="1:8" ht="19.5" customHeight="1">
      <c r="A72" s="368"/>
      <c r="B72" s="876"/>
      <c r="C72" s="874">
        <v>38</v>
      </c>
      <c r="D72" s="875" t="s">
        <v>1326</v>
      </c>
      <c r="E72" s="877">
        <v>557</v>
      </c>
      <c r="F72" s="877">
        <v>524</v>
      </c>
      <c r="G72" s="877" t="e">
        <f>#N/A</f>
        <v>#N/A</v>
      </c>
      <c r="H72" s="877">
        <v>1023</v>
      </c>
    </row>
    <row r="73" spans="1:8" ht="21" customHeight="1">
      <c r="A73" s="862" t="s">
        <v>33</v>
      </c>
      <c r="B73" s="863" t="s">
        <v>1350</v>
      </c>
      <c r="C73" s="864" t="s">
        <v>29</v>
      </c>
      <c r="D73" s="865" t="s">
        <v>1327</v>
      </c>
      <c r="E73" s="866">
        <f>SUM(E74:E97)</f>
        <v>8409</v>
      </c>
      <c r="F73" s="866">
        <f>SUM(F74:F97)</f>
        <v>9224</v>
      </c>
      <c r="G73" s="866" t="e">
        <f>SUM(G74:G97)</f>
        <v>#N/A</v>
      </c>
      <c r="H73" s="866">
        <f>SUM(H74:H97)</f>
        <v>11547</v>
      </c>
    </row>
    <row r="74" spans="1:8" ht="21" customHeight="1">
      <c r="A74" s="367"/>
      <c r="B74" s="863" t="s">
        <v>1482</v>
      </c>
      <c r="C74" s="867"/>
      <c r="D74" s="868" t="s">
        <v>1260</v>
      </c>
      <c r="E74" s="869">
        <v>5</v>
      </c>
      <c r="F74" s="869">
        <v>9</v>
      </c>
      <c r="G74" s="869" t="e">
        <f>#N/A</f>
        <v>#N/A</v>
      </c>
      <c r="H74" s="869">
        <v>44</v>
      </c>
    </row>
    <row r="75" spans="1:8" ht="21" customHeight="1">
      <c r="A75" s="367"/>
      <c r="B75" s="863"/>
      <c r="C75" s="870">
        <v>1</v>
      </c>
      <c r="D75" s="871" t="s">
        <v>1328</v>
      </c>
      <c r="E75" s="872">
        <v>202</v>
      </c>
      <c r="F75" s="872">
        <v>246</v>
      </c>
      <c r="G75" s="869" t="e">
        <f>#N/A</f>
        <v>#N/A</v>
      </c>
      <c r="H75" s="872">
        <v>809</v>
      </c>
    </row>
    <row r="76" spans="1:8" ht="21" customHeight="1">
      <c r="A76" s="367"/>
      <c r="B76" s="863"/>
      <c r="C76" s="870">
        <v>2</v>
      </c>
      <c r="D76" s="871" t="s">
        <v>1329</v>
      </c>
      <c r="E76" s="872">
        <v>204</v>
      </c>
      <c r="F76" s="872">
        <v>227</v>
      </c>
      <c r="G76" s="869" t="e">
        <f>#N/A</f>
        <v>#N/A</v>
      </c>
      <c r="H76" s="872">
        <v>214</v>
      </c>
    </row>
    <row r="77" spans="1:8" ht="21" customHeight="1">
      <c r="A77" s="367"/>
      <c r="B77" s="863"/>
      <c r="C77" s="870">
        <v>3</v>
      </c>
      <c r="D77" s="871" t="s">
        <v>1330</v>
      </c>
      <c r="E77" s="872">
        <v>381</v>
      </c>
      <c r="F77" s="872">
        <v>467</v>
      </c>
      <c r="G77" s="869" t="e">
        <f>#N/A</f>
        <v>#N/A</v>
      </c>
      <c r="H77" s="872">
        <v>1717</v>
      </c>
    </row>
    <row r="78" spans="1:8" ht="21" customHeight="1">
      <c r="A78" s="367"/>
      <c r="B78" s="863"/>
      <c r="C78" s="870">
        <v>4</v>
      </c>
      <c r="D78" s="871" t="s">
        <v>1331</v>
      </c>
      <c r="E78" s="872">
        <v>288</v>
      </c>
      <c r="F78" s="872">
        <v>304</v>
      </c>
      <c r="G78" s="869" t="e">
        <f>#N/A</f>
        <v>#N/A</v>
      </c>
      <c r="H78" s="872">
        <v>900</v>
      </c>
    </row>
    <row r="79" spans="1:8" ht="21" customHeight="1">
      <c r="A79" s="367"/>
      <c r="B79" s="863"/>
      <c r="C79" s="870">
        <v>5</v>
      </c>
      <c r="D79" s="871" t="s">
        <v>1332</v>
      </c>
      <c r="E79" s="872">
        <v>417</v>
      </c>
      <c r="F79" s="872">
        <v>475</v>
      </c>
      <c r="G79" s="869" t="e">
        <f>#N/A</f>
        <v>#N/A</v>
      </c>
      <c r="H79" s="872">
        <v>387</v>
      </c>
    </row>
    <row r="80" spans="1:8" ht="21" customHeight="1">
      <c r="A80" s="367"/>
      <c r="B80" s="863"/>
      <c r="C80" s="870">
        <v>6</v>
      </c>
      <c r="D80" s="871" t="s">
        <v>1333</v>
      </c>
      <c r="E80" s="872">
        <v>525</v>
      </c>
      <c r="F80" s="872">
        <v>565</v>
      </c>
      <c r="G80" s="869" t="e">
        <f>#N/A</f>
        <v>#N/A</v>
      </c>
      <c r="H80" s="872">
        <v>476</v>
      </c>
    </row>
    <row r="81" spans="1:8" ht="21" customHeight="1">
      <c r="A81" s="367"/>
      <c r="B81" s="863"/>
      <c r="C81" s="870">
        <v>7</v>
      </c>
      <c r="D81" s="871" t="s">
        <v>1334</v>
      </c>
      <c r="E81" s="872">
        <v>165</v>
      </c>
      <c r="F81" s="872">
        <v>155</v>
      </c>
      <c r="G81" s="869" t="e">
        <f>#N/A</f>
        <v>#N/A</v>
      </c>
      <c r="H81" s="872">
        <v>369</v>
      </c>
    </row>
    <row r="82" spans="1:8" ht="21" customHeight="1">
      <c r="A82" s="367"/>
      <c r="B82" s="863"/>
      <c r="C82" s="870">
        <v>8</v>
      </c>
      <c r="D82" s="871" t="s">
        <v>1335</v>
      </c>
      <c r="E82" s="872">
        <v>633</v>
      </c>
      <c r="F82" s="872">
        <v>692</v>
      </c>
      <c r="G82" s="869" t="e">
        <f>#N/A</f>
        <v>#N/A</v>
      </c>
      <c r="H82" s="872">
        <v>468</v>
      </c>
    </row>
    <row r="83" spans="1:8" ht="21" customHeight="1">
      <c r="A83" s="367"/>
      <c r="B83" s="863"/>
      <c r="C83" s="870">
        <v>9</v>
      </c>
      <c r="D83" s="871" t="s">
        <v>1336</v>
      </c>
      <c r="E83" s="872">
        <v>817</v>
      </c>
      <c r="F83" s="872">
        <v>824</v>
      </c>
      <c r="G83" s="869" t="e">
        <f>#N/A</f>
        <v>#N/A</v>
      </c>
      <c r="H83" s="872">
        <v>689</v>
      </c>
    </row>
    <row r="84" spans="1:8" ht="21" customHeight="1">
      <c r="A84" s="367"/>
      <c r="B84" s="863"/>
      <c r="C84" s="870">
        <v>10</v>
      </c>
      <c r="D84" s="871" t="s">
        <v>1275</v>
      </c>
      <c r="E84" s="872">
        <v>499</v>
      </c>
      <c r="F84" s="872">
        <v>537</v>
      </c>
      <c r="G84" s="869" t="e">
        <f>#N/A</f>
        <v>#N/A</v>
      </c>
      <c r="H84" s="872">
        <v>963</v>
      </c>
    </row>
    <row r="85" spans="1:8" ht="21" customHeight="1">
      <c r="A85" s="367"/>
      <c r="B85" s="863"/>
      <c r="C85" s="870">
        <v>11</v>
      </c>
      <c r="D85" s="871" t="s">
        <v>1337</v>
      </c>
      <c r="E85" s="872">
        <v>307</v>
      </c>
      <c r="F85" s="872">
        <v>343</v>
      </c>
      <c r="G85" s="869" t="e">
        <f>#N/A</f>
        <v>#N/A</v>
      </c>
      <c r="H85" s="872">
        <v>215</v>
      </c>
    </row>
    <row r="86" spans="1:8" ht="21" customHeight="1">
      <c r="A86" s="367"/>
      <c r="B86" s="863"/>
      <c r="C86" s="870">
        <v>12</v>
      </c>
      <c r="D86" s="871" t="s">
        <v>1338</v>
      </c>
      <c r="E86" s="872">
        <v>250</v>
      </c>
      <c r="F86" s="872">
        <v>274</v>
      </c>
      <c r="G86" s="869" t="e">
        <f>#N/A</f>
        <v>#N/A</v>
      </c>
      <c r="H86" s="872">
        <v>229</v>
      </c>
    </row>
    <row r="87" spans="1:8" ht="21" customHeight="1">
      <c r="A87" s="367"/>
      <c r="B87" s="863"/>
      <c r="C87" s="870">
        <v>13</v>
      </c>
      <c r="D87" s="871" t="s">
        <v>1339</v>
      </c>
      <c r="E87" s="872">
        <v>272</v>
      </c>
      <c r="F87" s="872">
        <v>318</v>
      </c>
      <c r="G87" s="869" t="e">
        <f>#N/A</f>
        <v>#N/A</v>
      </c>
      <c r="H87" s="872">
        <v>302</v>
      </c>
    </row>
    <row r="88" spans="1:8" ht="21" customHeight="1">
      <c r="A88" s="367"/>
      <c r="B88" s="863"/>
      <c r="C88" s="870">
        <v>14</v>
      </c>
      <c r="D88" s="871" t="s">
        <v>1340</v>
      </c>
      <c r="E88" s="872">
        <v>395</v>
      </c>
      <c r="F88" s="872">
        <v>499</v>
      </c>
      <c r="G88" s="869" t="e">
        <f>#N/A</f>
        <v>#N/A</v>
      </c>
      <c r="H88" s="872">
        <v>372</v>
      </c>
    </row>
    <row r="89" spans="1:8" ht="21" customHeight="1">
      <c r="A89" s="367"/>
      <c r="B89" s="863"/>
      <c r="C89" s="870">
        <v>15</v>
      </c>
      <c r="D89" s="871" t="s">
        <v>1341</v>
      </c>
      <c r="E89" s="872">
        <v>340</v>
      </c>
      <c r="F89" s="872">
        <v>344</v>
      </c>
      <c r="G89" s="869" t="e">
        <f>#N/A</f>
        <v>#N/A</v>
      </c>
      <c r="H89" s="872">
        <v>423</v>
      </c>
    </row>
    <row r="90" spans="1:8" ht="21" customHeight="1">
      <c r="A90" s="367"/>
      <c r="B90" s="863"/>
      <c r="C90" s="870">
        <v>16</v>
      </c>
      <c r="D90" s="871" t="s">
        <v>1342</v>
      </c>
      <c r="E90" s="872">
        <v>299</v>
      </c>
      <c r="F90" s="872">
        <v>344</v>
      </c>
      <c r="G90" s="869" t="e">
        <f>#N/A</f>
        <v>#N/A</v>
      </c>
      <c r="H90" s="872">
        <v>396</v>
      </c>
    </row>
    <row r="91" spans="1:8" ht="21" customHeight="1">
      <c r="A91" s="367"/>
      <c r="B91" s="863"/>
      <c r="C91" s="870">
        <v>17</v>
      </c>
      <c r="D91" s="871" t="s">
        <v>1343</v>
      </c>
      <c r="E91" s="872">
        <v>696</v>
      </c>
      <c r="F91" s="872">
        <v>766</v>
      </c>
      <c r="G91" s="869" t="e">
        <f>#N/A</f>
        <v>#N/A</v>
      </c>
      <c r="H91" s="872">
        <v>617</v>
      </c>
    </row>
    <row r="92" spans="1:8" ht="21" customHeight="1">
      <c r="A92" s="367"/>
      <c r="B92" s="863"/>
      <c r="C92" s="870">
        <v>18</v>
      </c>
      <c r="D92" s="871" t="s">
        <v>1344</v>
      </c>
      <c r="E92" s="872">
        <v>370</v>
      </c>
      <c r="F92" s="872">
        <v>417</v>
      </c>
      <c r="G92" s="869" t="e">
        <f>#N/A</f>
        <v>#N/A</v>
      </c>
      <c r="H92" s="872">
        <v>402</v>
      </c>
    </row>
    <row r="93" spans="1:8" ht="21" customHeight="1">
      <c r="A93" s="367"/>
      <c r="B93" s="863"/>
      <c r="C93" s="870">
        <v>19</v>
      </c>
      <c r="D93" s="871" t="s">
        <v>1345</v>
      </c>
      <c r="E93" s="872">
        <v>200</v>
      </c>
      <c r="F93" s="872">
        <v>238</v>
      </c>
      <c r="G93" s="869" t="e">
        <f>#N/A</f>
        <v>#N/A</v>
      </c>
      <c r="H93" s="872">
        <v>187</v>
      </c>
    </row>
    <row r="94" spans="1:8" ht="21" customHeight="1">
      <c r="A94" s="367"/>
      <c r="B94" s="863"/>
      <c r="C94" s="870">
        <v>20</v>
      </c>
      <c r="D94" s="871" t="s">
        <v>1346</v>
      </c>
      <c r="E94" s="872">
        <v>398</v>
      </c>
      <c r="F94" s="872">
        <v>389</v>
      </c>
      <c r="G94" s="869" t="e">
        <f>#N/A</f>
        <v>#N/A</v>
      </c>
      <c r="H94" s="872">
        <v>662</v>
      </c>
    </row>
    <row r="95" spans="1:8" ht="21" customHeight="1">
      <c r="A95" s="367"/>
      <c r="B95" s="863"/>
      <c r="C95" s="870">
        <v>21</v>
      </c>
      <c r="D95" s="871" t="s">
        <v>1347</v>
      </c>
      <c r="E95" s="872">
        <v>359</v>
      </c>
      <c r="F95" s="872">
        <v>380</v>
      </c>
      <c r="G95" s="869" t="e">
        <f>#N/A</f>
        <v>#N/A</v>
      </c>
      <c r="H95" s="872">
        <v>309</v>
      </c>
    </row>
    <row r="96" spans="1:8" ht="21" customHeight="1">
      <c r="A96" s="367"/>
      <c r="B96" s="863"/>
      <c r="C96" s="870">
        <v>22</v>
      </c>
      <c r="D96" s="871" t="s">
        <v>1348</v>
      </c>
      <c r="E96" s="872">
        <v>199</v>
      </c>
      <c r="F96" s="872">
        <v>203</v>
      </c>
      <c r="G96" s="869" t="e">
        <f>#N/A</f>
        <v>#N/A</v>
      </c>
      <c r="H96" s="872">
        <v>151</v>
      </c>
    </row>
    <row r="97" spans="1:8" ht="21" customHeight="1">
      <c r="A97" s="367"/>
      <c r="B97" s="876"/>
      <c r="C97" s="870">
        <v>23</v>
      </c>
      <c r="D97" s="871" t="s">
        <v>1349</v>
      </c>
      <c r="E97" s="872">
        <v>188</v>
      </c>
      <c r="F97" s="872">
        <v>208</v>
      </c>
      <c r="G97" s="869" t="e">
        <f>#N/A</f>
        <v>#N/A</v>
      </c>
      <c r="H97" s="872">
        <v>246</v>
      </c>
    </row>
    <row r="98" spans="1:8" ht="21" customHeight="1">
      <c r="A98" s="367"/>
      <c r="B98" s="863" t="s">
        <v>1350</v>
      </c>
      <c r="C98" s="864" t="s">
        <v>29</v>
      </c>
      <c r="D98" s="865" t="s">
        <v>1351</v>
      </c>
      <c r="E98" s="866">
        <f>SUM(E99:E108)</f>
        <v>3414</v>
      </c>
      <c r="F98" s="866">
        <f>SUM(F99:F108)</f>
        <v>3699</v>
      </c>
      <c r="G98" s="866" t="e">
        <f>SUM(G99:G108)</f>
        <v>#N/A</v>
      </c>
      <c r="H98" s="866">
        <f>SUM(H99:H108)</f>
        <v>3176</v>
      </c>
    </row>
    <row r="99" spans="1:8" ht="21" customHeight="1">
      <c r="A99" s="367"/>
      <c r="B99" s="863" t="s">
        <v>1352</v>
      </c>
      <c r="C99" s="867"/>
      <c r="D99" s="868" t="s">
        <v>1260</v>
      </c>
      <c r="E99" s="869">
        <v>47</v>
      </c>
      <c r="F99" s="869">
        <v>46</v>
      </c>
      <c r="G99" s="869" t="e">
        <f>#N/A</f>
        <v>#N/A</v>
      </c>
      <c r="H99" s="869">
        <v>55</v>
      </c>
    </row>
    <row r="100" spans="1:8" ht="21" customHeight="1">
      <c r="A100" s="367"/>
      <c r="B100" s="863"/>
      <c r="C100" s="870">
        <v>1</v>
      </c>
      <c r="D100" s="871" t="s">
        <v>1353</v>
      </c>
      <c r="E100" s="872">
        <v>215</v>
      </c>
      <c r="F100" s="872">
        <v>253</v>
      </c>
      <c r="G100" s="869" t="e">
        <f>#N/A</f>
        <v>#N/A</v>
      </c>
      <c r="H100" s="872">
        <v>250</v>
      </c>
    </row>
    <row r="101" spans="1:8" ht="21" customHeight="1">
      <c r="A101" s="367"/>
      <c r="B101" s="863"/>
      <c r="C101" s="870">
        <v>2</v>
      </c>
      <c r="D101" s="871" t="s">
        <v>1354</v>
      </c>
      <c r="E101" s="872">
        <v>318</v>
      </c>
      <c r="F101" s="872">
        <v>335</v>
      </c>
      <c r="G101" s="869" t="e">
        <f>#N/A</f>
        <v>#N/A</v>
      </c>
      <c r="H101" s="872">
        <v>231</v>
      </c>
    </row>
    <row r="102" spans="1:8" ht="21" customHeight="1">
      <c r="A102" s="367"/>
      <c r="B102" s="863"/>
      <c r="C102" s="870">
        <v>3</v>
      </c>
      <c r="D102" s="871" t="s">
        <v>1355</v>
      </c>
      <c r="E102" s="872">
        <v>526</v>
      </c>
      <c r="F102" s="872">
        <v>570</v>
      </c>
      <c r="G102" s="869" t="e">
        <f>#N/A</f>
        <v>#N/A</v>
      </c>
      <c r="H102" s="872">
        <v>502</v>
      </c>
    </row>
    <row r="103" spans="1:8" ht="21" customHeight="1">
      <c r="A103" s="367"/>
      <c r="B103" s="863"/>
      <c r="C103" s="870">
        <v>4</v>
      </c>
      <c r="D103" s="871" t="s">
        <v>1356</v>
      </c>
      <c r="E103" s="872">
        <v>416</v>
      </c>
      <c r="F103" s="872">
        <v>493</v>
      </c>
      <c r="G103" s="869" t="e">
        <f>#N/A</f>
        <v>#N/A</v>
      </c>
      <c r="H103" s="872">
        <v>486</v>
      </c>
    </row>
    <row r="104" spans="1:8" ht="21" customHeight="1">
      <c r="A104" s="367"/>
      <c r="B104" s="863"/>
      <c r="C104" s="870">
        <v>5</v>
      </c>
      <c r="D104" s="871" t="s">
        <v>1357</v>
      </c>
      <c r="E104" s="872">
        <v>483</v>
      </c>
      <c r="F104" s="872">
        <v>485</v>
      </c>
      <c r="G104" s="869" t="e">
        <f>#N/A</f>
        <v>#N/A</v>
      </c>
      <c r="H104" s="872">
        <v>465</v>
      </c>
    </row>
    <row r="105" spans="1:8" ht="21" customHeight="1">
      <c r="A105" s="367"/>
      <c r="B105" s="863"/>
      <c r="C105" s="870">
        <v>6</v>
      </c>
      <c r="D105" s="871" t="s">
        <v>1358</v>
      </c>
      <c r="E105" s="872">
        <v>258</v>
      </c>
      <c r="F105" s="872">
        <v>313</v>
      </c>
      <c r="G105" s="869" t="e">
        <f>#N/A</f>
        <v>#N/A</v>
      </c>
      <c r="H105" s="872">
        <v>314</v>
      </c>
    </row>
    <row r="106" spans="1:8" ht="21" customHeight="1">
      <c r="A106" s="367"/>
      <c r="B106" s="863"/>
      <c r="C106" s="870">
        <v>7</v>
      </c>
      <c r="D106" s="871" t="s">
        <v>1359</v>
      </c>
      <c r="E106" s="872">
        <v>414</v>
      </c>
      <c r="F106" s="872">
        <v>460</v>
      </c>
      <c r="G106" s="869" t="e">
        <f>#N/A</f>
        <v>#N/A</v>
      </c>
      <c r="H106" s="872">
        <v>268</v>
      </c>
    </row>
    <row r="107" spans="1:8" ht="21" customHeight="1">
      <c r="A107" s="367"/>
      <c r="B107" s="878"/>
      <c r="C107" s="870">
        <v>8</v>
      </c>
      <c r="D107" s="871" t="s">
        <v>1360</v>
      </c>
      <c r="E107" s="872">
        <v>366</v>
      </c>
      <c r="F107" s="872">
        <v>349</v>
      </c>
      <c r="G107" s="869" t="e">
        <f>#N/A</f>
        <v>#N/A</v>
      </c>
      <c r="H107" s="872">
        <v>350</v>
      </c>
    </row>
    <row r="108" spans="1:8" ht="21" customHeight="1">
      <c r="A108" s="368"/>
      <c r="B108" s="873"/>
      <c r="C108" s="874">
        <v>9</v>
      </c>
      <c r="D108" s="875" t="s">
        <v>1361</v>
      </c>
      <c r="E108" s="877">
        <v>371</v>
      </c>
      <c r="F108" s="877">
        <v>395</v>
      </c>
      <c r="G108" s="877" t="e">
        <f>#N/A</f>
        <v>#N/A</v>
      </c>
      <c r="H108" s="877">
        <v>255</v>
      </c>
    </row>
    <row r="109" spans="1:8" ht="19.5" customHeight="1">
      <c r="A109" s="367" t="s">
        <v>67</v>
      </c>
      <c r="B109" s="863" t="s">
        <v>1350</v>
      </c>
      <c r="C109" s="864" t="s">
        <v>29</v>
      </c>
      <c r="D109" s="865" t="s">
        <v>1362</v>
      </c>
      <c r="E109" s="866">
        <f>SUM(E110:E123)</f>
        <v>8911</v>
      </c>
      <c r="F109" s="866">
        <f>SUM(F110:F123)</f>
        <v>9823</v>
      </c>
      <c r="G109" s="866" t="e">
        <f>SUM(G110:G123)</f>
        <v>#N/A</v>
      </c>
      <c r="H109" s="866">
        <f>SUM(H110:H123)</f>
        <v>11398</v>
      </c>
    </row>
    <row r="110" spans="1:8" ht="19.5" customHeight="1">
      <c r="A110" s="367"/>
      <c r="B110" s="863" t="s">
        <v>1487</v>
      </c>
      <c r="C110" s="867"/>
      <c r="D110" s="868" t="s">
        <v>1260</v>
      </c>
      <c r="E110" s="869">
        <v>167</v>
      </c>
      <c r="F110" s="869">
        <v>155</v>
      </c>
      <c r="G110" s="869" t="e">
        <f>#N/A</f>
        <v>#N/A</v>
      </c>
      <c r="H110" s="869">
        <v>67</v>
      </c>
    </row>
    <row r="111" spans="1:8" ht="19.5" customHeight="1">
      <c r="A111" s="367"/>
      <c r="B111" s="863"/>
      <c r="C111" s="870">
        <v>1</v>
      </c>
      <c r="D111" s="871" t="s">
        <v>1363</v>
      </c>
      <c r="E111" s="872">
        <v>763</v>
      </c>
      <c r="F111" s="872">
        <v>828</v>
      </c>
      <c r="G111" s="869" t="e">
        <f>#N/A</f>
        <v>#N/A</v>
      </c>
      <c r="H111" s="872">
        <v>1027</v>
      </c>
    </row>
    <row r="112" spans="1:8" ht="19.5" customHeight="1">
      <c r="A112" s="367"/>
      <c r="B112" s="863"/>
      <c r="C112" s="870">
        <v>2</v>
      </c>
      <c r="D112" s="871" t="s">
        <v>1364</v>
      </c>
      <c r="E112" s="872">
        <v>256</v>
      </c>
      <c r="F112" s="872">
        <v>290</v>
      </c>
      <c r="G112" s="869" t="e">
        <f>#N/A</f>
        <v>#N/A</v>
      </c>
      <c r="H112" s="872">
        <v>228</v>
      </c>
    </row>
    <row r="113" spans="1:8" ht="19.5" customHeight="1">
      <c r="A113" s="367"/>
      <c r="B113" s="863"/>
      <c r="C113" s="870">
        <v>3</v>
      </c>
      <c r="D113" s="871" t="s">
        <v>1365</v>
      </c>
      <c r="E113" s="872">
        <v>268</v>
      </c>
      <c r="F113" s="872">
        <v>298</v>
      </c>
      <c r="G113" s="869" t="e">
        <f>#N/A</f>
        <v>#N/A</v>
      </c>
      <c r="H113" s="872">
        <v>222</v>
      </c>
    </row>
    <row r="114" spans="1:8" ht="19.5" customHeight="1">
      <c r="A114" s="367"/>
      <c r="B114" s="863"/>
      <c r="C114" s="870">
        <v>4</v>
      </c>
      <c r="D114" s="871" t="s">
        <v>1366</v>
      </c>
      <c r="E114" s="872">
        <v>417</v>
      </c>
      <c r="F114" s="872">
        <v>438</v>
      </c>
      <c r="G114" s="869" t="e">
        <f>#N/A</f>
        <v>#N/A</v>
      </c>
      <c r="H114" s="872">
        <v>785</v>
      </c>
    </row>
    <row r="115" spans="1:8" ht="19.5" customHeight="1">
      <c r="A115" s="367"/>
      <c r="B115" s="863"/>
      <c r="C115" s="870">
        <v>5</v>
      </c>
      <c r="D115" s="871" t="s">
        <v>1367</v>
      </c>
      <c r="E115" s="872">
        <v>959</v>
      </c>
      <c r="F115" s="872">
        <v>1063</v>
      </c>
      <c r="G115" s="869" t="e">
        <f>#N/A</f>
        <v>#N/A</v>
      </c>
      <c r="H115" s="872">
        <v>981</v>
      </c>
    </row>
    <row r="116" spans="1:8" ht="19.5" customHeight="1">
      <c r="A116" s="367"/>
      <c r="B116" s="863"/>
      <c r="C116" s="870">
        <v>6</v>
      </c>
      <c r="D116" s="871" t="s">
        <v>1368</v>
      </c>
      <c r="E116" s="872">
        <v>344</v>
      </c>
      <c r="F116" s="872">
        <v>397</v>
      </c>
      <c r="G116" s="869" t="e">
        <f>#N/A</f>
        <v>#N/A</v>
      </c>
      <c r="H116" s="872">
        <v>696</v>
      </c>
    </row>
    <row r="117" spans="1:8" ht="19.5" customHeight="1">
      <c r="A117" s="367"/>
      <c r="B117" s="863"/>
      <c r="C117" s="870">
        <v>7</v>
      </c>
      <c r="D117" s="871" t="s">
        <v>1369</v>
      </c>
      <c r="E117" s="872">
        <v>817</v>
      </c>
      <c r="F117" s="872">
        <v>912</v>
      </c>
      <c r="G117" s="869" t="e">
        <f>#N/A</f>
        <v>#N/A</v>
      </c>
      <c r="H117" s="872">
        <v>943</v>
      </c>
    </row>
    <row r="118" spans="1:8" ht="19.5" customHeight="1">
      <c r="A118" s="367"/>
      <c r="B118" s="863"/>
      <c r="C118" s="870">
        <v>8</v>
      </c>
      <c r="D118" s="871" t="s">
        <v>1370</v>
      </c>
      <c r="E118" s="872">
        <v>536</v>
      </c>
      <c r="F118" s="872">
        <v>556</v>
      </c>
      <c r="G118" s="869" t="e">
        <f>#N/A</f>
        <v>#N/A</v>
      </c>
      <c r="H118" s="872">
        <v>629</v>
      </c>
    </row>
    <row r="119" spans="1:8" ht="19.5" customHeight="1">
      <c r="A119" s="367"/>
      <c r="B119" s="863"/>
      <c r="C119" s="870">
        <v>9</v>
      </c>
      <c r="D119" s="871" t="s">
        <v>1371</v>
      </c>
      <c r="E119" s="872">
        <v>1035</v>
      </c>
      <c r="F119" s="872">
        <v>1158</v>
      </c>
      <c r="G119" s="869" t="e">
        <f>#N/A</f>
        <v>#N/A</v>
      </c>
      <c r="H119" s="872">
        <v>1653</v>
      </c>
    </row>
    <row r="120" spans="1:8" ht="19.5" customHeight="1">
      <c r="A120" s="367"/>
      <c r="B120" s="863"/>
      <c r="C120" s="870">
        <v>10</v>
      </c>
      <c r="D120" s="871" t="s">
        <v>1372</v>
      </c>
      <c r="E120" s="872">
        <v>1254</v>
      </c>
      <c r="F120" s="872">
        <v>1333</v>
      </c>
      <c r="G120" s="869" t="e">
        <f>#N/A</f>
        <v>#N/A</v>
      </c>
      <c r="H120" s="872">
        <v>1458</v>
      </c>
    </row>
    <row r="121" spans="1:8" ht="19.5" customHeight="1">
      <c r="A121" s="367"/>
      <c r="B121" s="863"/>
      <c r="C121" s="870">
        <v>11</v>
      </c>
      <c r="D121" s="871" t="s">
        <v>1373</v>
      </c>
      <c r="E121" s="872">
        <v>804</v>
      </c>
      <c r="F121" s="872">
        <v>925</v>
      </c>
      <c r="G121" s="869" t="e">
        <f>#N/A</f>
        <v>#N/A</v>
      </c>
      <c r="H121" s="872">
        <v>1169</v>
      </c>
    </row>
    <row r="122" spans="1:8" ht="19.5" customHeight="1">
      <c r="A122" s="367"/>
      <c r="B122" s="863"/>
      <c r="C122" s="870">
        <v>12</v>
      </c>
      <c r="D122" s="871" t="s">
        <v>1374</v>
      </c>
      <c r="E122" s="872">
        <v>869</v>
      </c>
      <c r="F122" s="872">
        <v>1002</v>
      </c>
      <c r="G122" s="869" t="e">
        <f>#N/A</f>
        <v>#N/A</v>
      </c>
      <c r="H122" s="872">
        <v>998</v>
      </c>
    </row>
    <row r="123" spans="1:8" ht="19.5" customHeight="1">
      <c r="A123" s="367"/>
      <c r="B123" s="876"/>
      <c r="C123" s="870">
        <v>13</v>
      </c>
      <c r="D123" s="871" t="s">
        <v>1375</v>
      </c>
      <c r="E123" s="872">
        <v>422</v>
      </c>
      <c r="F123" s="872">
        <v>468</v>
      </c>
      <c r="G123" s="869" t="e">
        <f>#N/A</f>
        <v>#N/A</v>
      </c>
      <c r="H123" s="872">
        <v>542</v>
      </c>
    </row>
    <row r="124" spans="1:8" ht="19.5" customHeight="1">
      <c r="A124" s="367"/>
      <c r="B124" s="863" t="s">
        <v>1350</v>
      </c>
      <c r="C124" s="864" t="s">
        <v>29</v>
      </c>
      <c r="D124" s="865" t="s">
        <v>1362</v>
      </c>
      <c r="E124" s="866">
        <f>SUM(E125:E138)</f>
        <v>7250</v>
      </c>
      <c r="F124" s="866">
        <f>SUM(F125:F138)</f>
        <v>7915</v>
      </c>
      <c r="G124" s="866" t="e">
        <f>SUM(G125:G138)</f>
        <v>#N/A</v>
      </c>
      <c r="H124" s="866">
        <f>SUM(H125:H138)</f>
        <v>9565</v>
      </c>
    </row>
    <row r="125" spans="1:8" ht="19.5" customHeight="1">
      <c r="A125" s="367"/>
      <c r="B125" s="863" t="s">
        <v>1481</v>
      </c>
      <c r="C125" s="867"/>
      <c r="D125" s="868" t="s">
        <v>1260</v>
      </c>
      <c r="E125" s="869">
        <v>199</v>
      </c>
      <c r="F125" s="869">
        <v>155</v>
      </c>
      <c r="G125" s="869" t="e">
        <f>#N/A</f>
        <v>#N/A</v>
      </c>
      <c r="H125" s="869">
        <v>77</v>
      </c>
    </row>
    <row r="126" spans="1:8" ht="19.5" customHeight="1">
      <c r="A126" s="367"/>
      <c r="B126" s="863"/>
      <c r="C126" s="870">
        <v>1</v>
      </c>
      <c r="D126" s="871" t="s">
        <v>1376</v>
      </c>
      <c r="E126" s="872">
        <v>390</v>
      </c>
      <c r="F126" s="872">
        <v>510</v>
      </c>
      <c r="G126" s="869" t="e">
        <f>#N/A</f>
        <v>#N/A</v>
      </c>
      <c r="H126" s="872">
        <v>472</v>
      </c>
    </row>
    <row r="127" spans="1:8" ht="19.5" customHeight="1">
      <c r="A127" s="367"/>
      <c r="B127" s="863"/>
      <c r="C127" s="870">
        <v>2</v>
      </c>
      <c r="D127" s="871" t="s">
        <v>1377</v>
      </c>
      <c r="E127" s="872">
        <v>298</v>
      </c>
      <c r="F127" s="872">
        <v>346</v>
      </c>
      <c r="G127" s="869" t="e">
        <f>#N/A</f>
        <v>#N/A</v>
      </c>
      <c r="H127" s="872">
        <v>252</v>
      </c>
    </row>
    <row r="128" spans="1:8" ht="19.5" customHeight="1">
      <c r="A128" s="367"/>
      <c r="B128" s="863"/>
      <c r="C128" s="870">
        <v>3</v>
      </c>
      <c r="D128" s="871" t="s">
        <v>1378</v>
      </c>
      <c r="E128" s="872">
        <v>521</v>
      </c>
      <c r="F128" s="872">
        <v>590</v>
      </c>
      <c r="G128" s="869" t="e">
        <f>#N/A</f>
        <v>#N/A</v>
      </c>
      <c r="H128" s="872">
        <v>1040</v>
      </c>
    </row>
    <row r="129" spans="1:8" ht="19.5" customHeight="1">
      <c r="A129" s="367"/>
      <c r="B129" s="863"/>
      <c r="C129" s="870">
        <v>4</v>
      </c>
      <c r="D129" s="871" t="s">
        <v>1379</v>
      </c>
      <c r="E129" s="872">
        <v>580</v>
      </c>
      <c r="F129" s="872">
        <v>659</v>
      </c>
      <c r="G129" s="869" t="e">
        <f>#N/A</f>
        <v>#N/A</v>
      </c>
      <c r="H129" s="872">
        <v>1466</v>
      </c>
    </row>
    <row r="130" spans="1:8" ht="19.5" customHeight="1">
      <c r="A130" s="367"/>
      <c r="B130" s="863"/>
      <c r="C130" s="870">
        <v>5</v>
      </c>
      <c r="D130" s="871" t="s">
        <v>1380</v>
      </c>
      <c r="E130" s="872">
        <v>386</v>
      </c>
      <c r="F130" s="872">
        <v>475</v>
      </c>
      <c r="G130" s="869" t="e">
        <f>#N/A</f>
        <v>#N/A</v>
      </c>
      <c r="H130" s="872">
        <v>362</v>
      </c>
    </row>
    <row r="131" spans="1:8" ht="19.5" customHeight="1">
      <c r="A131" s="367"/>
      <c r="B131" s="863"/>
      <c r="C131" s="870">
        <v>6</v>
      </c>
      <c r="D131" s="871" t="s">
        <v>1381</v>
      </c>
      <c r="E131" s="872">
        <v>404</v>
      </c>
      <c r="F131" s="872">
        <v>512</v>
      </c>
      <c r="G131" s="869" t="e">
        <f>#N/A</f>
        <v>#N/A</v>
      </c>
      <c r="H131" s="872">
        <v>658</v>
      </c>
    </row>
    <row r="132" spans="1:8" ht="19.5" customHeight="1">
      <c r="A132" s="367"/>
      <c r="B132" s="863"/>
      <c r="C132" s="870">
        <v>7</v>
      </c>
      <c r="D132" s="871" t="s">
        <v>1382</v>
      </c>
      <c r="E132" s="872">
        <v>679</v>
      </c>
      <c r="F132" s="872">
        <v>736</v>
      </c>
      <c r="G132" s="869" t="e">
        <f>#N/A</f>
        <v>#N/A</v>
      </c>
      <c r="H132" s="872">
        <v>681</v>
      </c>
    </row>
    <row r="133" spans="1:8" ht="19.5" customHeight="1">
      <c r="A133" s="367"/>
      <c r="B133" s="863"/>
      <c r="C133" s="870">
        <v>8</v>
      </c>
      <c r="D133" s="871" t="s">
        <v>1383</v>
      </c>
      <c r="E133" s="872">
        <v>1051</v>
      </c>
      <c r="F133" s="872">
        <v>1129</v>
      </c>
      <c r="G133" s="869" t="e">
        <f>#N/A</f>
        <v>#N/A</v>
      </c>
      <c r="H133" s="872">
        <v>1684</v>
      </c>
    </row>
    <row r="134" spans="1:8" ht="19.5" customHeight="1">
      <c r="A134" s="367"/>
      <c r="B134" s="863"/>
      <c r="C134" s="870">
        <v>9</v>
      </c>
      <c r="D134" s="871" t="s">
        <v>1384</v>
      </c>
      <c r="E134" s="872">
        <v>426</v>
      </c>
      <c r="F134" s="872">
        <v>444</v>
      </c>
      <c r="G134" s="869" t="e">
        <f>#N/A</f>
        <v>#N/A</v>
      </c>
      <c r="H134" s="872">
        <v>1194</v>
      </c>
    </row>
    <row r="135" spans="1:8" ht="19.5" customHeight="1">
      <c r="A135" s="367"/>
      <c r="B135" s="863"/>
      <c r="C135" s="870">
        <v>10</v>
      </c>
      <c r="D135" s="871" t="s">
        <v>1385</v>
      </c>
      <c r="E135" s="872">
        <v>784</v>
      </c>
      <c r="F135" s="872">
        <v>817</v>
      </c>
      <c r="G135" s="869" t="e">
        <f>#N/A</f>
        <v>#N/A</v>
      </c>
      <c r="H135" s="872">
        <v>547</v>
      </c>
    </row>
    <row r="136" spans="1:8" ht="19.5" customHeight="1">
      <c r="A136" s="367"/>
      <c r="B136" s="863"/>
      <c r="C136" s="870">
        <v>11</v>
      </c>
      <c r="D136" s="871" t="s">
        <v>1386</v>
      </c>
      <c r="E136" s="872">
        <v>735</v>
      </c>
      <c r="F136" s="872">
        <v>781</v>
      </c>
      <c r="G136" s="869" t="e">
        <f>#N/A</f>
        <v>#N/A</v>
      </c>
      <c r="H136" s="872">
        <v>611</v>
      </c>
    </row>
    <row r="137" spans="1:8" ht="19.5" customHeight="1">
      <c r="A137" s="367"/>
      <c r="B137" s="863"/>
      <c r="C137" s="870">
        <v>12</v>
      </c>
      <c r="D137" s="871" t="s">
        <v>1387</v>
      </c>
      <c r="E137" s="872">
        <v>556</v>
      </c>
      <c r="F137" s="872">
        <v>538</v>
      </c>
      <c r="G137" s="869" t="e">
        <f>#N/A</f>
        <v>#N/A</v>
      </c>
      <c r="H137" s="872">
        <v>290</v>
      </c>
    </row>
    <row r="138" spans="1:8" ht="19.5" customHeight="1">
      <c r="A138" s="367"/>
      <c r="B138" s="876"/>
      <c r="C138" s="870">
        <v>13</v>
      </c>
      <c r="D138" s="871" t="s">
        <v>1388</v>
      </c>
      <c r="E138" s="872">
        <v>241</v>
      </c>
      <c r="F138" s="872">
        <v>223</v>
      </c>
      <c r="G138" s="869" t="e">
        <f>#N/A</f>
        <v>#N/A</v>
      </c>
      <c r="H138" s="872">
        <v>231</v>
      </c>
    </row>
    <row r="139" spans="1:8" ht="19.5" customHeight="1">
      <c r="A139" s="367"/>
      <c r="B139" s="863" t="s">
        <v>1350</v>
      </c>
      <c r="C139" s="864" t="s">
        <v>29</v>
      </c>
      <c r="D139" s="865" t="s">
        <v>1389</v>
      </c>
      <c r="E139" s="866">
        <f>SUM(E140:E147)</f>
        <v>2359</v>
      </c>
      <c r="F139" s="866">
        <f>SUM(F140:F147)</f>
        <v>2547</v>
      </c>
      <c r="G139" s="866" t="e">
        <f>SUM(G140:G147)</f>
        <v>#N/A</v>
      </c>
      <c r="H139" s="866">
        <f>SUM(H140:H147)</f>
        <v>1943</v>
      </c>
    </row>
    <row r="140" spans="1:8" ht="19.5" customHeight="1">
      <c r="A140" s="367"/>
      <c r="B140" s="863" t="s">
        <v>1390</v>
      </c>
      <c r="C140" s="867"/>
      <c r="D140" s="868" t="s">
        <v>1260</v>
      </c>
      <c r="E140" s="869">
        <v>74</v>
      </c>
      <c r="F140" s="869">
        <v>90</v>
      </c>
      <c r="G140" s="869" t="e">
        <f>#N/A</f>
        <v>#N/A</v>
      </c>
      <c r="H140" s="869">
        <v>95</v>
      </c>
    </row>
    <row r="141" spans="1:8" ht="19.5" customHeight="1">
      <c r="A141" s="367"/>
      <c r="B141" s="863"/>
      <c r="C141" s="870">
        <v>1</v>
      </c>
      <c r="D141" s="871" t="s">
        <v>1391</v>
      </c>
      <c r="E141" s="872">
        <v>471</v>
      </c>
      <c r="F141" s="872">
        <v>507</v>
      </c>
      <c r="G141" s="869" t="e">
        <f>#N/A</f>
        <v>#N/A</v>
      </c>
      <c r="H141" s="872">
        <v>284</v>
      </c>
    </row>
    <row r="142" spans="1:8" ht="19.5" customHeight="1">
      <c r="A142" s="367"/>
      <c r="B142" s="863"/>
      <c r="C142" s="870">
        <v>2</v>
      </c>
      <c r="D142" s="871" t="s">
        <v>1392</v>
      </c>
      <c r="E142" s="872">
        <v>563</v>
      </c>
      <c r="F142" s="872">
        <v>598</v>
      </c>
      <c r="G142" s="869" t="e">
        <f>#N/A</f>
        <v>#N/A</v>
      </c>
      <c r="H142" s="872">
        <v>597</v>
      </c>
    </row>
    <row r="143" spans="1:8" ht="19.5" customHeight="1">
      <c r="A143" s="367"/>
      <c r="B143" s="863"/>
      <c r="C143" s="870">
        <v>3</v>
      </c>
      <c r="D143" s="871" t="s">
        <v>1393</v>
      </c>
      <c r="E143" s="872">
        <v>206</v>
      </c>
      <c r="F143" s="872">
        <v>241</v>
      </c>
      <c r="G143" s="869" t="e">
        <f>#N/A</f>
        <v>#N/A</v>
      </c>
      <c r="H143" s="872">
        <v>187</v>
      </c>
    </row>
    <row r="144" spans="1:8" ht="19.5" customHeight="1">
      <c r="A144" s="367"/>
      <c r="B144" s="863"/>
      <c r="C144" s="870">
        <v>4</v>
      </c>
      <c r="D144" s="871" t="s">
        <v>1394</v>
      </c>
      <c r="E144" s="872">
        <v>255</v>
      </c>
      <c r="F144" s="872">
        <v>276</v>
      </c>
      <c r="G144" s="869" t="e">
        <f>#N/A</f>
        <v>#N/A</v>
      </c>
      <c r="H144" s="872">
        <v>207</v>
      </c>
    </row>
    <row r="145" spans="1:8" ht="19.5" customHeight="1">
      <c r="A145" s="367"/>
      <c r="B145" s="863"/>
      <c r="C145" s="870">
        <v>5</v>
      </c>
      <c r="D145" s="871" t="s">
        <v>1395</v>
      </c>
      <c r="E145" s="872">
        <v>254</v>
      </c>
      <c r="F145" s="872">
        <v>276</v>
      </c>
      <c r="G145" s="869" t="e">
        <f>#N/A</f>
        <v>#N/A</v>
      </c>
      <c r="H145" s="872">
        <v>186</v>
      </c>
    </row>
    <row r="146" spans="1:8" ht="19.5" customHeight="1">
      <c r="A146" s="367"/>
      <c r="B146" s="863"/>
      <c r="C146" s="870">
        <v>6</v>
      </c>
      <c r="D146" s="871" t="s">
        <v>1396</v>
      </c>
      <c r="E146" s="872">
        <v>147</v>
      </c>
      <c r="F146" s="872">
        <v>166</v>
      </c>
      <c r="G146" s="869" t="e">
        <f>#N/A</f>
        <v>#N/A</v>
      </c>
      <c r="H146" s="872">
        <v>100</v>
      </c>
    </row>
    <row r="147" spans="1:8" ht="19.5" customHeight="1">
      <c r="A147" s="368"/>
      <c r="B147" s="873"/>
      <c r="C147" s="874">
        <v>7</v>
      </c>
      <c r="D147" s="875" t="s">
        <v>1397</v>
      </c>
      <c r="E147" s="872">
        <v>389</v>
      </c>
      <c r="F147" s="872">
        <v>393</v>
      </c>
      <c r="G147" s="869" t="e">
        <f>#N/A</f>
        <v>#N/A</v>
      </c>
      <c r="H147" s="872">
        <v>287</v>
      </c>
    </row>
    <row r="148" spans="1:8" ht="21" customHeight="1">
      <c r="A148" s="367" t="s">
        <v>67</v>
      </c>
      <c r="B148" s="863" t="s">
        <v>1350</v>
      </c>
      <c r="C148" s="879" t="s">
        <v>29</v>
      </c>
      <c r="D148" s="880" t="s">
        <v>1398</v>
      </c>
      <c r="E148" s="866">
        <f>SUM(E149:E155)</f>
        <v>2447</v>
      </c>
      <c r="F148" s="866">
        <f>SUM(F149:F155)</f>
        <v>2512</v>
      </c>
      <c r="G148" s="866" t="e">
        <f>SUM(G149:G155)</f>
        <v>#N/A</v>
      </c>
      <c r="H148" s="866">
        <f>SUM(H149:H155)</f>
        <v>1793</v>
      </c>
    </row>
    <row r="149" spans="1:8" ht="21" customHeight="1">
      <c r="A149" s="367"/>
      <c r="B149" s="863" t="s">
        <v>1400</v>
      </c>
      <c r="C149" s="867"/>
      <c r="D149" s="868" t="s">
        <v>1260</v>
      </c>
      <c r="E149" s="869">
        <v>151</v>
      </c>
      <c r="F149" s="869">
        <v>158</v>
      </c>
      <c r="G149" s="869" t="e">
        <f>#N/A</f>
        <v>#N/A</v>
      </c>
      <c r="H149" s="869">
        <v>202</v>
      </c>
    </row>
    <row r="150" spans="1:8" ht="21" customHeight="1">
      <c r="A150" s="367"/>
      <c r="B150" s="863"/>
      <c r="C150" s="870">
        <v>1</v>
      </c>
      <c r="D150" s="871" t="s">
        <v>1399</v>
      </c>
      <c r="E150" s="872">
        <v>630</v>
      </c>
      <c r="F150" s="872">
        <v>665</v>
      </c>
      <c r="G150" s="869" t="e">
        <f>#N/A</f>
        <v>#N/A</v>
      </c>
      <c r="H150" s="872">
        <v>505</v>
      </c>
    </row>
    <row r="151" spans="1:8" ht="21" customHeight="1">
      <c r="A151" s="367"/>
      <c r="B151" s="863"/>
      <c r="C151" s="870">
        <v>2</v>
      </c>
      <c r="D151" s="871" t="s">
        <v>1400</v>
      </c>
      <c r="E151" s="872">
        <v>303</v>
      </c>
      <c r="F151" s="872">
        <v>284</v>
      </c>
      <c r="G151" s="869" t="e">
        <f>#N/A</f>
        <v>#N/A</v>
      </c>
      <c r="H151" s="872">
        <v>176</v>
      </c>
    </row>
    <row r="152" spans="1:8" ht="21" customHeight="1">
      <c r="A152" s="367"/>
      <c r="B152" s="863"/>
      <c r="C152" s="870">
        <v>3</v>
      </c>
      <c r="D152" s="871" t="s">
        <v>1401</v>
      </c>
      <c r="E152" s="872">
        <v>710</v>
      </c>
      <c r="F152" s="872">
        <v>733</v>
      </c>
      <c r="G152" s="869" t="e">
        <f>#N/A</f>
        <v>#N/A</v>
      </c>
      <c r="H152" s="872">
        <v>396</v>
      </c>
    </row>
    <row r="153" spans="1:8" ht="21" customHeight="1">
      <c r="A153" s="367"/>
      <c r="B153" s="863"/>
      <c r="C153" s="870">
        <v>4</v>
      </c>
      <c r="D153" s="871" t="s">
        <v>1402</v>
      </c>
      <c r="E153" s="872">
        <v>188</v>
      </c>
      <c r="F153" s="872">
        <v>185</v>
      </c>
      <c r="G153" s="869" t="e">
        <f>#N/A</f>
        <v>#N/A</v>
      </c>
      <c r="H153" s="872">
        <v>146</v>
      </c>
    </row>
    <row r="154" spans="1:8" ht="21" customHeight="1">
      <c r="A154" s="367"/>
      <c r="B154" s="863"/>
      <c r="C154" s="870">
        <v>5</v>
      </c>
      <c r="D154" s="871" t="s">
        <v>1403</v>
      </c>
      <c r="E154" s="872">
        <v>210</v>
      </c>
      <c r="F154" s="872">
        <v>215</v>
      </c>
      <c r="G154" s="869" t="e">
        <f>#N/A</f>
        <v>#N/A</v>
      </c>
      <c r="H154" s="872">
        <v>132</v>
      </c>
    </row>
    <row r="155" spans="1:8" ht="21" customHeight="1">
      <c r="A155" s="368"/>
      <c r="B155" s="876"/>
      <c r="C155" s="870">
        <v>6</v>
      </c>
      <c r="D155" s="871" t="s">
        <v>1404</v>
      </c>
      <c r="E155" s="872">
        <v>255</v>
      </c>
      <c r="F155" s="872">
        <v>272</v>
      </c>
      <c r="G155" s="869" t="e">
        <f>#N/A</f>
        <v>#N/A</v>
      </c>
      <c r="H155" s="872">
        <v>236</v>
      </c>
    </row>
    <row r="156" spans="1:8" ht="21" customHeight="1">
      <c r="A156" s="367" t="s">
        <v>198</v>
      </c>
      <c r="B156" s="863" t="s">
        <v>1478</v>
      </c>
      <c r="C156" s="864" t="s">
        <v>29</v>
      </c>
      <c r="D156" s="865" t="s">
        <v>1480</v>
      </c>
      <c r="E156" s="866">
        <f>SUM(E157:E183)</f>
        <v>15064</v>
      </c>
      <c r="F156" s="866">
        <f>SUM(F157:F183)</f>
        <v>15726</v>
      </c>
      <c r="G156" s="866" t="e">
        <f>SUM(G157:G183)</f>
        <v>#N/A</v>
      </c>
      <c r="H156" s="866">
        <f>SUM(H157:H183)</f>
        <v>20037</v>
      </c>
    </row>
    <row r="157" spans="1:8" ht="21" customHeight="1">
      <c r="A157" s="367"/>
      <c r="B157" s="863" t="s">
        <v>198</v>
      </c>
      <c r="C157" s="867"/>
      <c r="D157" s="868" t="s">
        <v>1260</v>
      </c>
      <c r="E157" s="869">
        <v>4</v>
      </c>
      <c r="F157" s="869">
        <v>5</v>
      </c>
      <c r="G157" s="869" t="e">
        <f>#N/A</f>
        <v>#N/A</v>
      </c>
      <c r="H157" s="869">
        <v>13</v>
      </c>
    </row>
    <row r="158" spans="1:8" ht="21" customHeight="1">
      <c r="A158" s="367"/>
      <c r="B158" s="863"/>
      <c r="C158" s="870">
        <v>1</v>
      </c>
      <c r="D158" s="871" t="s">
        <v>1410</v>
      </c>
      <c r="E158" s="872">
        <v>882</v>
      </c>
      <c r="F158" s="872">
        <v>865</v>
      </c>
      <c r="G158" s="869" t="e">
        <f>#N/A</f>
        <v>#N/A</v>
      </c>
      <c r="H158" s="872">
        <v>979</v>
      </c>
    </row>
    <row r="159" spans="1:8" ht="21" customHeight="1">
      <c r="A159" s="367"/>
      <c r="B159" s="863"/>
      <c r="C159" s="870">
        <v>2</v>
      </c>
      <c r="D159" s="871" t="s">
        <v>1411</v>
      </c>
      <c r="E159" s="872">
        <v>1299</v>
      </c>
      <c r="F159" s="872">
        <v>1438</v>
      </c>
      <c r="G159" s="869" t="e">
        <f>#N/A</f>
        <v>#N/A</v>
      </c>
      <c r="H159" s="872">
        <v>1924</v>
      </c>
    </row>
    <row r="160" spans="1:8" ht="21" customHeight="1">
      <c r="A160" s="367"/>
      <c r="B160" s="863"/>
      <c r="C160" s="870">
        <v>3</v>
      </c>
      <c r="D160" s="871" t="s">
        <v>1412</v>
      </c>
      <c r="E160" s="872">
        <v>253</v>
      </c>
      <c r="F160" s="872">
        <v>253</v>
      </c>
      <c r="G160" s="869" t="e">
        <f>#N/A</f>
        <v>#N/A</v>
      </c>
      <c r="H160" s="872">
        <v>309</v>
      </c>
    </row>
    <row r="161" spans="1:8" ht="21" customHeight="1">
      <c r="A161" s="367"/>
      <c r="B161" s="863"/>
      <c r="C161" s="870">
        <v>4</v>
      </c>
      <c r="D161" s="881" t="s">
        <v>1413</v>
      </c>
      <c r="E161" s="872">
        <v>638</v>
      </c>
      <c r="F161" s="872">
        <v>617</v>
      </c>
      <c r="G161" s="869" t="e">
        <f>#N/A</f>
        <v>#N/A</v>
      </c>
      <c r="H161" s="872">
        <v>865</v>
      </c>
    </row>
    <row r="162" spans="1:8" ht="21" customHeight="1">
      <c r="A162" s="367"/>
      <c r="B162" s="863"/>
      <c r="C162" s="870">
        <v>5</v>
      </c>
      <c r="D162" s="871" t="s">
        <v>1414</v>
      </c>
      <c r="E162" s="872">
        <v>468</v>
      </c>
      <c r="F162" s="872">
        <v>479</v>
      </c>
      <c r="G162" s="869" t="e">
        <f>#N/A</f>
        <v>#N/A</v>
      </c>
      <c r="H162" s="872">
        <v>634</v>
      </c>
    </row>
    <row r="163" spans="1:8" ht="21" customHeight="1">
      <c r="A163" s="367"/>
      <c r="B163" s="863"/>
      <c r="C163" s="870">
        <v>6</v>
      </c>
      <c r="D163" s="871" t="s">
        <v>1415</v>
      </c>
      <c r="E163" s="872">
        <v>210</v>
      </c>
      <c r="F163" s="872">
        <v>223</v>
      </c>
      <c r="G163" s="869" t="e">
        <f>#N/A</f>
        <v>#N/A</v>
      </c>
      <c r="H163" s="872">
        <v>244</v>
      </c>
    </row>
    <row r="164" spans="1:8" ht="21" customHeight="1">
      <c r="A164" s="367"/>
      <c r="B164" s="863"/>
      <c r="C164" s="870">
        <v>7</v>
      </c>
      <c r="D164" s="871" t="s">
        <v>1416</v>
      </c>
      <c r="E164" s="872">
        <v>619</v>
      </c>
      <c r="F164" s="872">
        <v>674</v>
      </c>
      <c r="G164" s="869" t="e">
        <f>#N/A</f>
        <v>#N/A</v>
      </c>
      <c r="H164" s="872">
        <v>1030</v>
      </c>
    </row>
    <row r="165" spans="1:8" ht="21" customHeight="1">
      <c r="A165" s="367"/>
      <c r="B165" s="863"/>
      <c r="C165" s="870">
        <v>8</v>
      </c>
      <c r="D165" s="871" t="s">
        <v>1417</v>
      </c>
      <c r="E165" s="872">
        <v>560</v>
      </c>
      <c r="F165" s="872">
        <v>609</v>
      </c>
      <c r="G165" s="869" t="e">
        <f>#N/A</f>
        <v>#N/A</v>
      </c>
      <c r="H165" s="872">
        <v>772</v>
      </c>
    </row>
    <row r="166" spans="1:8" ht="21" customHeight="1">
      <c r="A166" s="367"/>
      <c r="B166" s="863"/>
      <c r="C166" s="870">
        <v>9</v>
      </c>
      <c r="D166" s="871" t="s">
        <v>1418</v>
      </c>
      <c r="E166" s="872">
        <v>726</v>
      </c>
      <c r="F166" s="872">
        <v>795</v>
      </c>
      <c r="G166" s="869" t="e">
        <f>#N/A</f>
        <v>#N/A</v>
      </c>
      <c r="H166" s="872">
        <v>963</v>
      </c>
    </row>
    <row r="167" spans="1:8" ht="21" customHeight="1">
      <c r="A167" s="367"/>
      <c r="B167" s="863"/>
      <c r="C167" s="870">
        <v>10</v>
      </c>
      <c r="D167" s="871" t="s">
        <v>1419</v>
      </c>
      <c r="E167" s="872">
        <v>337</v>
      </c>
      <c r="F167" s="872">
        <v>401</v>
      </c>
      <c r="G167" s="869" t="e">
        <f>#N/A</f>
        <v>#N/A</v>
      </c>
      <c r="H167" s="872">
        <v>1138</v>
      </c>
    </row>
    <row r="168" spans="1:8" ht="21" customHeight="1">
      <c r="A168" s="367"/>
      <c r="B168" s="863"/>
      <c r="C168" s="870">
        <v>11</v>
      </c>
      <c r="D168" s="871" t="s">
        <v>1420</v>
      </c>
      <c r="E168" s="872">
        <v>864</v>
      </c>
      <c r="F168" s="872">
        <v>981</v>
      </c>
      <c r="G168" s="869" t="e">
        <f>#N/A</f>
        <v>#N/A</v>
      </c>
      <c r="H168" s="872">
        <v>1212</v>
      </c>
    </row>
    <row r="169" spans="1:8" ht="21" customHeight="1">
      <c r="A169" s="367"/>
      <c r="B169" s="863"/>
      <c r="C169" s="870">
        <v>12</v>
      </c>
      <c r="D169" s="871" t="s">
        <v>1421</v>
      </c>
      <c r="E169" s="872">
        <v>816</v>
      </c>
      <c r="F169" s="872">
        <v>811</v>
      </c>
      <c r="G169" s="869" t="e">
        <f>#N/A</f>
        <v>#N/A</v>
      </c>
      <c r="H169" s="872">
        <v>965</v>
      </c>
    </row>
    <row r="170" spans="1:8" ht="21" customHeight="1">
      <c r="A170" s="367"/>
      <c r="B170" s="863"/>
      <c r="C170" s="870">
        <v>13</v>
      </c>
      <c r="D170" s="871" t="s">
        <v>1422</v>
      </c>
      <c r="E170" s="872">
        <v>539</v>
      </c>
      <c r="F170" s="872">
        <v>606</v>
      </c>
      <c r="G170" s="869" t="e">
        <f>#N/A</f>
        <v>#N/A</v>
      </c>
      <c r="H170" s="872">
        <v>708</v>
      </c>
    </row>
    <row r="171" spans="1:8" ht="21" customHeight="1">
      <c r="A171" s="367"/>
      <c r="B171" s="863"/>
      <c r="C171" s="870">
        <v>14</v>
      </c>
      <c r="D171" s="871" t="s">
        <v>1423</v>
      </c>
      <c r="E171" s="872">
        <v>1514</v>
      </c>
      <c r="F171" s="872">
        <v>1580</v>
      </c>
      <c r="G171" s="869" t="e">
        <f>#N/A</f>
        <v>#N/A</v>
      </c>
      <c r="H171" s="872">
        <v>1732</v>
      </c>
    </row>
    <row r="172" spans="1:8" ht="21" customHeight="1">
      <c r="A172" s="367"/>
      <c r="B172" s="863"/>
      <c r="C172" s="870">
        <v>15</v>
      </c>
      <c r="D172" s="871" t="s">
        <v>1424</v>
      </c>
      <c r="E172" s="872">
        <v>397</v>
      </c>
      <c r="F172" s="872">
        <v>413</v>
      </c>
      <c r="G172" s="869" t="e">
        <f>#N/A</f>
        <v>#N/A</v>
      </c>
      <c r="H172" s="872">
        <v>510</v>
      </c>
    </row>
    <row r="173" spans="1:8" ht="21" customHeight="1">
      <c r="A173" s="367"/>
      <c r="B173" s="863"/>
      <c r="C173" s="870">
        <v>16</v>
      </c>
      <c r="D173" s="871" t="s">
        <v>1425</v>
      </c>
      <c r="E173" s="872">
        <v>1179</v>
      </c>
      <c r="F173" s="872">
        <v>1182</v>
      </c>
      <c r="G173" s="869" t="e">
        <f>#N/A</f>
        <v>#N/A</v>
      </c>
      <c r="H173" s="872">
        <v>1391</v>
      </c>
    </row>
    <row r="174" spans="1:8" ht="21" customHeight="1">
      <c r="A174" s="367"/>
      <c r="B174" s="863"/>
      <c r="C174" s="870">
        <v>17</v>
      </c>
      <c r="D174" s="871" t="s">
        <v>1426</v>
      </c>
      <c r="E174" s="872">
        <v>137</v>
      </c>
      <c r="F174" s="872">
        <v>142</v>
      </c>
      <c r="G174" s="869" t="e">
        <f>#N/A</f>
        <v>#N/A</v>
      </c>
      <c r="H174" s="872">
        <v>68</v>
      </c>
    </row>
    <row r="175" spans="1:8" ht="21" customHeight="1">
      <c r="A175" s="367"/>
      <c r="B175" s="863"/>
      <c r="C175" s="870">
        <v>18</v>
      </c>
      <c r="D175" s="871" t="s">
        <v>1427</v>
      </c>
      <c r="E175" s="872">
        <v>768</v>
      </c>
      <c r="F175" s="872">
        <v>821</v>
      </c>
      <c r="G175" s="869" t="e">
        <f>#N/A</f>
        <v>#N/A</v>
      </c>
      <c r="H175" s="872">
        <v>1149</v>
      </c>
    </row>
    <row r="176" spans="1:8" ht="21" customHeight="1">
      <c r="A176" s="367"/>
      <c r="B176" s="863"/>
      <c r="C176" s="870">
        <v>19</v>
      </c>
      <c r="D176" s="871" t="s">
        <v>1428</v>
      </c>
      <c r="E176" s="872">
        <v>697</v>
      </c>
      <c r="F176" s="872">
        <v>687</v>
      </c>
      <c r="G176" s="869" t="e">
        <f>#N/A</f>
        <v>#N/A</v>
      </c>
      <c r="H176" s="872">
        <v>1471</v>
      </c>
    </row>
    <row r="177" spans="1:8" ht="21" customHeight="1">
      <c r="A177" s="367"/>
      <c r="B177" s="863"/>
      <c r="C177" s="870">
        <v>20</v>
      </c>
      <c r="D177" s="871" t="s">
        <v>1429</v>
      </c>
      <c r="E177" s="872">
        <v>152</v>
      </c>
      <c r="F177" s="872">
        <v>153</v>
      </c>
      <c r="G177" s="869" t="e">
        <f>#N/A</f>
        <v>#N/A</v>
      </c>
      <c r="H177" s="872">
        <v>118</v>
      </c>
    </row>
    <row r="178" spans="1:8" ht="21" customHeight="1">
      <c r="A178" s="367"/>
      <c r="B178" s="863"/>
      <c r="C178" s="870">
        <v>21</v>
      </c>
      <c r="D178" s="871" t="s">
        <v>1430</v>
      </c>
      <c r="E178" s="872">
        <v>124</v>
      </c>
      <c r="F178" s="872">
        <v>117</v>
      </c>
      <c r="G178" s="869" t="e">
        <f>#N/A</f>
        <v>#N/A</v>
      </c>
      <c r="H178" s="872">
        <v>167</v>
      </c>
    </row>
    <row r="179" spans="1:8" ht="21" customHeight="1">
      <c r="A179" s="367"/>
      <c r="B179" s="863"/>
      <c r="C179" s="870">
        <v>22</v>
      </c>
      <c r="D179" s="871" t="s">
        <v>1431</v>
      </c>
      <c r="E179" s="872">
        <v>756</v>
      </c>
      <c r="F179" s="872">
        <v>657</v>
      </c>
      <c r="G179" s="869" t="e">
        <f>#N/A</f>
        <v>#N/A</v>
      </c>
      <c r="H179" s="872">
        <v>588</v>
      </c>
    </row>
    <row r="180" spans="1:8" ht="21" customHeight="1">
      <c r="A180" s="367"/>
      <c r="B180" s="863"/>
      <c r="C180" s="870">
        <v>23</v>
      </c>
      <c r="D180" s="871" t="s">
        <v>1432</v>
      </c>
      <c r="E180" s="872">
        <v>273</v>
      </c>
      <c r="F180" s="872">
        <v>301</v>
      </c>
      <c r="G180" s="869" t="e">
        <f>#N/A</f>
        <v>#N/A</v>
      </c>
      <c r="H180" s="872">
        <v>294</v>
      </c>
    </row>
    <row r="181" spans="1:8" ht="21" customHeight="1">
      <c r="A181" s="367"/>
      <c r="B181" s="863"/>
      <c r="C181" s="870">
        <v>24</v>
      </c>
      <c r="D181" s="871" t="s">
        <v>1433</v>
      </c>
      <c r="E181" s="872">
        <v>201</v>
      </c>
      <c r="F181" s="872">
        <v>218</v>
      </c>
      <c r="G181" s="869" t="e">
        <f>#N/A</f>
        <v>#N/A</v>
      </c>
      <c r="H181" s="872">
        <v>232</v>
      </c>
    </row>
    <row r="182" spans="1:8" ht="21" customHeight="1">
      <c r="A182" s="367"/>
      <c r="B182" s="367"/>
      <c r="C182" s="870">
        <v>25</v>
      </c>
      <c r="D182" s="871" t="s">
        <v>1434</v>
      </c>
      <c r="E182" s="872">
        <v>303</v>
      </c>
      <c r="F182" s="872">
        <v>342</v>
      </c>
      <c r="G182" s="869" t="e">
        <f>#N/A</f>
        <v>#N/A</v>
      </c>
      <c r="H182" s="872">
        <v>263</v>
      </c>
    </row>
    <row r="183" spans="1:8" ht="21" customHeight="1">
      <c r="A183" s="368"/>
      <c r="B183" s="873"/>
      <c r="C183" s="879">
        <v>26</v>
      </c>
      <c r="D183" s="880" t="s">
        <v>1479</v>
      </c>
      <c r="E183" s="882">
        <v>348</v>
      </c>
      <c r="F183" s="882">
        <v>356</v>
      </c>
      <c r="G183" s="882" t="e">
        <f>#N/A</f>
        <v>#N/A</v>
      </c>
      <c r="H183" s="882">
        <v>298</v>
      </c>
    </row>
    <row r="184" spans="1:8" ht="20.25" customHeight="1">
      <c r="A184" s="367" t="s">
        <v>198</v>
      </c>
      <c r="B184" s="863" t="s">
        <v>1350</v>
      </c>
      <c r="C184" s="879" t="s">
        <v>29</v>
      </c>
      <c r="D184" s="880" t="s">
        <v>1435</v>
      </c>
      <c r="E184" s="882">
        <f>SUM(E185:E195)</f>
        <v>5696</v>
      </c>
      <c r="F184" s="882">
        <f>SUM(F185:F195)</f>
        <v>5807</v>
      </c>
      <c r="G184" s="882" t="e">
        <f>SUM(G185:G195)</f>
        <v>#N/A</v>
      </c>
      <c r="H184" s="882">
        <f>SUM(H185:H195)</f>
        <v>5607</v>
      </c>
    </row>
    <row r="185" spans="1:8" ht="20.25" customHeight="1">
      <c r="A185" s="367"/>
      <c r="B185" s="863" t="s">
        <v>1436</v>
      </c>
      <c r="C185" s="867"/>
      <c r="D185" s="868" t="s">
        <v>1260</v>
      </c>
      <c r="E185" s="869">
        <v>177</v>
      </c>
      <c r="F185" s="869">
        <v>160</v>
      </c>
      <c r="G185" s="869" t="e">
        <f>#N/A</f>
        <v>#N/A</v>
      </c>
      <c r="H185" s="869">
        <v>36</v>
      </c>
    </row>
    <row r="186" spans="1:8" ht="20.25" customHeight="1">
      <c r="A186" s="367"/>
      <c r="B186" s="863"/>
      <c r="C186" s="870">
        <v>1</v>
      </c>
      <c r="D186" s="871" t="s">
        <v>1437</v>
      </c>
      <c r="E186" s="872">
        <v>785</v>
      </c>
      <c r="F186" s="872">
        <v>768</v>
      </c>
      <c r="G186" s="869" t="e">
        <f>#N/A</f>
        <v>#N/A</v>
      </c>
      <c r="H186" s="872">
        <v>724</v>
      </c>
    </row>
    <row r="187" spans="1:8" ht="20.25" customHeight="1">
      <c r="A187" s="367"/>
      <c r="B187" s="863"/>
      <c r="C187" s="870">
        <v>2</v>
      </c>
      <c r="D187" s="871" t="s">
        <v>1438</v>
      </c>
      <c r="E187" s="872">
        <v>348</v>
      </c>
      <c r="F187" s="872">
        <v>355</v>
      </c>
      <c r="G187" s="869" t="e">
        <f>#N/A</f>
        <v>#N/A</v>
      </c>
      <c r="H187" s="872">
        <v>290</v>
      </c>
    </row>
    <row r="188" spans="1:8" ht="20.25" customHeight="1">
      <c r="A188" s="367"/>
      <c r="B188" s="863"/>
      <c r="C188" s="870">
        <v>3</v>
      </c>
      <c r="D188" s="871" t="s">
        <v>1439</v>
      </c>
      <c r="E188" s="872">
        <v>603</v>
      </c>
      <c r="F188" s="872">
        <v>587</v>
      </c>
      <c r="G188" s="869" t="e">
        <f>#N/A</f>
        <v>#N/A</v>
      </c>
      <c r="H188" s="872">
        <v>450</v>
      </c>
    </row>
    <row r="189" spans="1:8" ht="20.25" customHeight="1">
      <c r="A189" s="367"/>
      <c r="B189" s="863"/>
      <c r="C189" s="870">
        <v>4</v>
      </c>
      <c r="D189" s="881" t="s">
        <v>1440</v>
      </c>
      <c r="E189" s="872">
        <v>239</v>
      </c>
      <c r="F189" s="872">
        <v>228</v>
      </c>
      <c r="G189" s="869" t="e">
        <f>#N/A</f>
        <v>#N/A</v>
      </c>
      <c r="H189" s="872">
        <v>313</v>
      </c>
    </row>
    <row r="190" spans="1:8" ht="20.25" customHeight="1">
      <c r="A190" s="367"/>
      <c r="B190" s="863"/>
      <c r="C190" s="870">
        <v>5</v>
      </c>
      <c r="D190" s="871" t="s">
        <v>1441</v>
      </c>
      <c r="E190" s="872">
        <v>782</v>
      </c>
      <c r="F190" s="872">
        <v>838</v>
      </c>
      <c r="G190" s="869" t="e">
        <f>#N/A</f>
        <v>#N/A</v>
      </c>
      <c r="H190" s="872">
        <v>988</v>
      </c>
    </row>
    <row r="191" spans="1:8" ht="20.25" customHeight="1">
      <c r="A191" s="367"/>
      <c r="B191" s="863"/>
      <c r="C191" s="870">
        <v>6</v>
      </c>
      <c r="D191" s="871" t="s">
        <v>1442</v>
      </c>
      <c r="E191" s="872">
        <v>648</v>
      </c>
      <c r="F191" s="872">
        <v>674</v>
      </c>
      <c r="G191" s="869" t="e">
        <f>#N/A</f>
        <v>#N/A</v>
      </c>
      <c r="H191" s="872">
        <v>838</v>
      </c>
    </row>
    <row r="192" spans="1:8" ht="20.25" customHeight="1">
      <c r="A192" s="367"/>
      <c r="B192" s="863"/>
      <c r="C192" s="870">
        <v>7</v>
      </c>
      <c r="D192" s="871" t="s">
        <v>1443</v>
      </c>
      <c r="E192" s="872">
        <v>822</v>
      </c>
      <c r="F192" s="872">
        <v>833</v>
      </c>
      <c r="G192" s="869" t="e">
        <f>#N/A</f>
        <v>#N/A</v>
      </c>
      <c r="H192" s="872">
        <v>765</v>
      </c>
    </row>
    <row r="193" spans="1:8" ht="20.25" customHeight="1">
      <c r="A193" s="367"/>
      <c r="B193" s="863"/>
      <c r="C193" s="870">
        <v>8</v>
      </c>
      <c r="D193" s="871" t="s">
        <v>1444</v>
      </c>
      <c r="E193" s="872">
        <v>497</v>
      </c>
      <c r="F193" s="872">
        <v>531</v>
      </c>
      <c r="G193" s="869" t="e">
        <f>#N/A</f>
        <v>#N/A</v>
      </c>
      <c r="H193" s="872">
        <v>545</v>
      </c>
    </row>
    <row r="194" spans="1:8" ht="20.25" customHeight="1">
      <c r="A194" s="367"/>
      <c r="B194" s="863"/>
      <c r="C194" s="870">
        <v>9</v>
      </c>
      <c r="D194" s="871" t="s">
        <v>1445</v>
      </c>
      <c r="E194" s="872">
        <v>411</v>
      </c>
      <c r="F194" s="872">
        <v>428</v>
      </c>
      <c r="G194" s="869" t="e">
        <f>#N/A</f>
        <v>#N/A</v>
      </c>
      <c r="H194" s="872">
        <v>328</v>
      </c>
    </row>
    <row r="195" spans="1:8" ht="20.25" customHeight="1">
      <c r="A195" s="367"/>
      <c r="B195" s="876"/>
      <c r="C195" s="870">
        <v>10</v>
      </c>
      <c r="D195" s="871" t="s">
        <v>1446</v>
      </c>
      <c r="E195" s="872">
        <v>384</v>
      </c>
      <c r="F195" s="872">
        <v>405</v>
      </c>
      <c r="G195" s="869" t="e">
        <f>#N/A</f>
        <v>#N/A</v>
      </c>
      <c r="H195" s="872">
        <v>330</v>
      </c>
    </row>
    <row r="196" spans="1:8" ht="20.25" customHeight="1">
      <c r="A196" s="367"/>
      <c r="B196" s="863" t="s">
        <v>1350</v>
      </c>
      <c r="C196" s="864" t="s">
        <v>29</v>
      </c>
      <c r="D196" s="865" t="s">
        <v>1447</v>
      </c>
      <c r="E196" s="866">
        <f>SUM(E197:E211)</f>
        <v>6743</v>
      </c>
      <c r="F196" s="866">
        <f>SUM(F197:F211)</f>
        <v>6895</v>
      </c>
      <c r="G196" s="866" t="e">
        <f>SUM(G197:G211)</f>
        <v>#N/A</v>
      </c>
      <c r="H196" s="866">
        <f>SUM(H197:H211)</f>
        <v>7890</v>
      </c>
    </row>
    <row r="197" spans="1:8" ht="20.25" customHeight="1">
      <c r="A197" s="367"/>
      <c r="B197" s="863" t="s">
        <v>198</v>
      </c>
      <c r="C197" s="867"/>
      <c r="D197" s="868" t="s">
        <v>1260</v>
      </c>
      <c r="E197" s="869">
        <v>42</v>
      </c>
      <c r="F197" s="869">
        <v>36</v>
      </c>
      <c r="G197" s="869" t="e">
        <f>#N/A</f>
        <v>#N/A</v>
      </c>
      <c r="H197" s="869">
        <v>66</v>
      </c>
    </row>
    <row r="198" spans="1:8" ht="20.25" customHeight="1">
      <c r="A198" s="367"/>
      <c r="B198" s="863"/>
      <c r="C198" s="870">
        <v>1</v>
      </c>
      <c r="D198" s="871" t="s">
        <v>1448</v>
      </c>
      <c r="E198" s="872">
        <v>268</v>
      </c>
      <c r="F198" s="872">
        <v>235</v>
      </c>
      <c r="G198" s="869">
        <f>SUM(E198:F198)</f>
        <v>503</v>
      </c>
      <c r="H198" s="872">
        <v>288</v>
      </c>
    </row>
    <row r="199" spans="1:8" ht="20.25" customHeight="1">
      <c r="A199" s="367"/>
      <c r="B199" s="863"/>
      <c r="C199" s="870">
        <v>2</v>
      </c>
      <c r="D199" s="871" t="s">
        <v>1449</v>
      </c>
      <c r="E199" s="872">
        <v>416</v>
      </c>
      <c r="F199" s="872">
        <v>413</v>
      </c>
      <c r="G199" s="869" t="e">
        <f>#N/A</f>
        <v>#N/A</v>
      </c>
      <c r="H199" s="872">
        <v>385</v>
      </c>
    </row>
    <row r="200" spans="1:8" ht="20.25" customHeight="1">
      <c r="A200" s="367"/>
      <c r="B200" s="863"/>
      <c r="C200" s="870">
        <v>3</v>
      </c>
      <c r="D200" s="871" t="s">
        <v>1450</v>
      </c>
      <c r="E200" s="872">
        <v>1233</v>
      </c>
      <c r="F200" s="872">
        <v>1151</v>
      </c>
      <c r="G200" s="869" t="e">
        <f>#N/A</f>
        <v>#N/A</v>
      </c>
      <c r="H200" s="872">
        <v>1332</v>
      </c>
    </row>
    <row r="201" spans="1:8" ht="20.25" customHeight="1">
      <c r="A201" s="367"/>
      <c r="B201" s="863"/>
      <c r="C201" s="870">
        <v>4</v>
      </c>
      <c r="D201" s="881" t="s">
        <v>1451</v>
      </c>
      <c r="E201" s="872">
        <v>285</v>
      </c>
      <c r="F201" s="872">
        <v>289</v>
      </c>
      <c r="G201" s="869" t="e">
        <f>#N/A</f>
        <v>#N/A</v>
      </c>
      <c r="H201" s="872">
        <v>323</v>
      </c>
    </row>
    <row r="202" spans="1:8" ht="20.25" customHeight="1">
      <c r="A202" s="367"/>
      <c r="B202" s="863"/>
      <c r="C202" s="870">
        <v>5</v>
      </c>
      <c r="D202" s="871" t="s">
        <v>1452</v>
      </c>
      <c r="E202" s="872">
        <v>370</v>
      </c>
      <c r="F202" s="872">
        <v>422</v>
      </c>
      <c r="G202" s="869" t="e">
        <f>#N/A</f>
        <v>#N/A</v>
      </c>
      <c r="H202" s="872">
        <v>375</v>
      </c>
    </row>
    <row r="203" spans="1:8" ht="20.25" customHeight="1">
      <c r="A203" s="367"/>
      <c r="B203" s="863"/>
      <c r="C203" s="870">
        <v>6</v>
      </c>
      <c r="D203" s="871" t="s">
        <v>1453</v>
      </c>
      <c r="E203" s="872">
        <v>501</v>
      </c>
      <c r="F203" s="872">
        <v>510</v>
      </c>
      <c r="G203" s="869" t="e">
        <f>#N/A</f>
        <v>#N/A</v>
      </c>
      <c r="H203" s="872">
        <v>563</v>
      </c>
    </row>
    <row r="204" spans="1:8" ht="20.25" customHeight="1">
      <c r="A204" s="367"/>
      <c r="B204" s="863"/>
      <c r="C204" s="870">
        <v>7</v>
      </c>
      <c r="D204" s="871" t="s">
        <v>1454</v>
      </c>
      <c r="E204" s="872">
        <v>467</v>
      </c>
      <c r="F204" s="872">
        <v>482</v>
      </c>
      <c r="G204" s="869" t="e">
        <f>#N/A</f>
        <v>#N/A</v>
      </c>
      <c r="H204" s="872">
        <v>847</v>
      </c>
    </row>
    <row r="205" spans="1:8" ht="20.25" customHeight="1">
      <c r="A205" s="367"/>
      <c r="B205" s="863"/>
      <c r="C205" s="870">
        <v>8</v>
      </c>
      <c r="D205" s="871" t="s">
        <v>1455</v>
      </c>
      <c r="E205" s="872">
        <v>304</v>
      </c>
      <c r="F205" s="872">
        <v>360</v>
      </c>
      <c r="G205" s="869" t="e">
        <f>#N/A</f>
        <v>#N/A</v>
      </c>
      <c r="H205" s="872">
        <v>342</v>
      </c>
    </row>
    <row r="206" spans="1:8" ht="20.25" customHeight="1">
      <c r="A206" s="367"/>
      <c r="B206" s="863"/>
      <c r="C206" s="870">
        <v>9</v>
      </c>
      <c r="D206" s="871" t="s">
        <v>1456</v>
      </c>
      <c r="E206" s="872">
        <v>621</v>
      </c>
      <c r="F206" s="872">
        <v>632</v>
      </c>
      <c r="G206" s="869" t="e">
        <f>#N/A</f>
        <v>#N/A</v>
      </c>
      <c r="H206" s="872">
        <v>1160</v>
      </c>
    </row>
    <row r="207" spans="1:8" ht="20.25" customHeight="1">
      <c r="A207" s="367"/>
      <c r="B207" s="863"/>
      <c r="C207" s="870">
        <v>10</v>
      </c>
      <c r="D207" s="871" t="s">
        <v>1457</v>
      </c>
      <c r="E207" s="872">
        <v>611</v>
      </c>
      <c r="F207" s="872">
        <v>714</v>
      </c>
      <c r="G207" s="869" t="e">
        <f>#N/A</f>
        <v>#N/A</v>
      </c>
      <c r="H207" s="872">
        <v>865</v>
      </c>
    </row>
    <row r="208" spans="1:8" ht="20.25" customHeight="1">
      <c r="A208" s="367"/>
      <c r="B208" s="863"/>
      <c r="C208" s="870">
        <v>11</v>
      </c>
      <c r="D208" s="871" t="s">
        <v>1458</v>
      </c>
      <c r="E208" s="872">
        <v>542</v>
      </c>
      <c r="F208" s="872">
        <v>548</v>
      </c>
      <c r="G208" s="869" t="e">
        <f>#N/A</f>
        <v>#N/A</v>
      </c>
      <c r="H208" s="872">
        <v>537</v>
      </c>
    </row>
    <row r="209" spans="1:8" ht="20.25" customHeight="1">
      <c r="A209" s="367"/>
      <c r="B209" s="863"/>
      <c r="C209" s="870">
        <v>12</v>
      </c>
      <c r="D209" s="871" t="s">
        <v>1459</v>
      </c>
      <c r="E209" s="872">
        <v>171</v>
      </c>
      <c r="F209" s="872">
        <v>178</v>
      </c>
      <c r="G209" s="869" t="e">
        <f>#N/A</f>
        <v>#N/A</v>
      </c>
      <c r="H209" s="872">
        <v>178</v>
      </c>
    </row>
    <row r="210" spans="1:8" ht="20.25" customHeight="1">
      <c r="A210" s="367"/>
      <c r="B210" s="863"/>
      <c r="C210" s="870">
        <v>13</v>
      </c>
      <c r="D210" s="871" t="s">
        <v>1460</v>
      </c>
      <c r="E210" s="872">
        <v>364</v>
      </c>
      <c r="F210" s="872">
        <v>350</v>
      </c>
      <c r="G210" s="869" t="e">
        <f>#N/A</f>
        <v>#N/A</v>
      </c>
      <c r="H210" s="872">
        <v>272</v>
      </c>
    </row>
    <row r="211" spans="1:8" ht="20.25" customHeight="1">
      <c r="A211" s="367"/>
      <c r="B211" s="876"/>
      <c r="C211" s="870">
        <v>14</v>
      </c>
      <c r="D211" s="871" t="s">
        <v>1461</v>
      </c>
      <c r="E211" s="872">
        <v>548</v>
      </c>
      <c r="F211" s="872">
        <v>575</v>
      </c>
      <c r="G211" s="869" t="e">
        <f>#N/A</f>
        <v>#N/A</v>
      </c>
      <c r="H211" s="872">
        <v>357</v>
      </c>
    </row>
    <row r="212" spans="1:8" ht="20.25" customHeight="1">
      <c r="A212" s="367"/>
      <c r="B212" s="863" t="s">
        <v>1350</v>
      </c>
      <c r="C212" s="864" t="s">
        <v>29</v>
      </c>
      <c r="D212" s="865" t="s">
        <v>1462</v>
      </c>
      <c r="E212" s="866">
        <f>SUM(E213:E221)</f>
        <v>4362</v>
      </c>
      <c r="F212" s="866">
        <f>SUM(F213:F221)</f>
        <v>4384</v>
      </c>
      <c r="G212" s="866" t="e">
        <f>SUM(G213:G221)</f>
        <v>#N/A</v>
      </c>
      <c r="H212" s="866">
        <f>SUM(H213:H221)</f>
        <v>5336</v>
      </c>
    </row>
    <row r="213" spans="1:8" ht="20.25" customHeight="1">
      <c r="A213" s="367"/>
      <c r="B213" s="863" t="s">
        <v>1486</v>
      </c>
      <c r="C213" s="867"/>
      <c r="D213" s="868" t="s">
        <v>1260</v>
      </c>
      <c r="E213" s="869">
        <f>3443+425</f>
        <v>3868</v>
      </c>
      <c r="F213" s="869">
        <f>3614+219</f>
        <v>3833</v>
      </c>
      <c r="G213" s="869">
        <f>SUM(E213:F213)</f>
        <v>7701</v>
      </c>
      <c r="H213" s="869">
        <f>3796+235</f>
        <v>4031</v>
      </c>
    </row>
    <row r="214" spans="1:8" ht="20.25" customHeight="1">
      <c r="A214" s="367"/>
      <c r="B214" s="863"/>
      <c r="C214" s="870">
        <v>1</v>
      </c>
      <c r="D214" s="871" t="s">
        <v>1463</v>
      </c>
      <c r="E214" s="872">
        <v>18</v>
      </c>
      <c r="F214" s="872">
        <v>13</v>
      </c>
      <c r="G214" s="872">
        <f>SUM(E214:F214)</f>
        <v>31</v>
      </c>
      <c r="H214" s="872">
        <v>13</v>
      </c>
    </row>
    <row r="215" spans="1:8" ht="20.25" customHeight="1">
      <c r="A215" s="367"/>
      <c r="B215" s="863"/>
      <c r="C215" s="870">
        <v>2</v>
      </c>
      <c r="D215" s="871" t="s">
        <v>1464</v>
      </c>
      <c r="E215" s="872">
        <v>7</v>
      </c>
      <c r="F215" s="872">
        <v>11</v>
      </c>
      <c r="G215" s="872" t="e">
        <f>#N/A</f>
        <v>#N/A</v>
      </c>
      <c r="H215" s="872">
        <v>72</v>
      </c>
    </row>
    <row r="216" spans="1:8" ht="20.25" customHeight="1">
      <c r="A216" s="367"/>
      <c r="B216" s="863"/>
      <c r="C216" s="870">
        <v>3</v>
      </c>
      <c r="D216" s="871" t="s">
        <v>1465</v>
      </c>
      <c r="E216" s="872">
        <v>60</v>
      </c>
      <c r="F216" s="872">
        <v>80</v>
      </c>
      <c r="G216" s="872" t="e">
        <f>#N/A</f>
        <v>#N/A</v>
      </c>
      <c r="H216" s="872">
        <v>184</v>
      </c>
    </row>
    <row r="217" spans="1:8" ht="20.25" customHeight="1">
      <c r="A217" s="367"/>
      <c r="B217" s="863"/>
      <c r="C217" s="870">
        <v>4</v>
      </c>
      <c r="D217" s="881" t="s">
        <v>1466</v>
      </c>
      <c r="E217" s="872">
        <v>98</v>
      </c>
      <c r="F217" s="872">
        <v>106</v>
      </c>
      <c r="G217" s="872" t="e">
        <f>#N/A</f>
        <v>#N/A</v>
      </c>
      <c r="H217" s="872">
        <v>271</v>
      </c>
    </row>
    <row r="218" spans="1:8" ht="20.25" customHeight="1">
      <c r="A218" s="367"/>
      <c r="B218" s="863"/>
      <c r="C218" s="870">
        <v>5</v>
      </c>
      <c r="D218" s="871" t="s">
        <v>1467</v>
      </c>
      <c r="E218" s="872">
        <v>0</v>
      </c>
      <c r="F218" s="872">
        <v>0</v>
      </c>
      <c r="G218" s="872" t="e">
        <f>#N/A</f>
        <v>#N/A</v>
      </c>
      <c r="H218" s="872">
        <v>6</v>
      </c>
    </row>
    <row r="219" spans="1:8" ht="20.25" customHeight="1">
      <c r="A219" s="367"/>
      <c r="B219" s="863"/>
      <c r="C219" s="870">
        <v>6</v>
      </c>
      <c r="D219" s="871" t="s">
        <v>1468</v>
      </c>
      <c r="E219" s="872">
        <v>130</v>
      </c>
      <c r="F219" s="872">
        <v>158</v>
      </c>
      <c r="G219" s="872" t="e">
        <f>#N/A</f>
        <v>#N/A</v>
      </c>
      <c r="H219" s="872">
        <v>350</v>
      </c>
    </row>
    <row r="220" spans="1:8" ht="20.25" customHeight="1">
      <c r="A220" s="367"/>
      <c r="B220" s="863"/>
      <c r="C220" s="870">
        <v>7</v>
      </c>
      <c r="D220" s="871" t="s">
        <v>1469</v>
      </c>
      <c r="E220" s="872">
        <v>44</v>
      </c>
      <c r="F220" s="872">
        <v>47</v>
      </c>
      <c r="G220" s="872" t="e">
        <f>#N/A</f>
        <v>#N/A</v>
      </c>
      <c r="H220" s="872">
        <v>91</v>
      </c>
    </row>
    <row r="221" spans="1:8" ht="20.25" customHeight="1">
      <c r="A221" s="368"/>
      <c r="B221" s="876"/>
      <c r="C221" s="874">
        <v>8</v>
      </c>
      <c r="D221" s="875" t="s">
        <v>1470</v>
      </c>
      <c r="E221" s="877">
        <v>137</v>
      </c>
      <c r="F221" s="877">
        <v>136</v>
      </c>
      <c r="G221" s="877" t="e">
        <f>#N/A</f>
        <v>#N/A</v>
      </c>
      <c r="H221" s="877">
        <v>318</v>
      </c>
    </row>
    <row r="222" spans="1:8" ht="18.75">
      <c r="A222" s="367" t="s">
        <v>164</v>
      </c>
      <c r="B222" s="863" t="s">
        <v>1350</v>
      </c>
      <c r="C222" s="864" t="s">
        <v>29</v>
      </c>
      <c r="D222" s="865" t="s">
        <v>1405</v>
      </c>
      <c r="E222" s="866">
        <f>SUM(E223:E225)</f>
        <v>2841</v>
      </c>
      <c r="F222" s="866">
        <f>SUM(F223:F225)</f>
        <v>3122</v>
      </c>
      <c r="G222" s="866">
        <f>SUM(G223:G225)</f>
        <v>5963</v>
      </c>
      <c r="H222" s="866">
        <f>SUM(H223:H225)</f>
        <v>4457</v>
      </c>
    </row>
    <row r="223" spans="1:8" ht="18.75">
      <c r="A223" s="367"/>
      <c r="B223" s="863" t="s">
        <v>1477</v>
      </c>
      <c r="C223" s="867"/>
      <c r="D223" s="868" t="s">
        <v>1260</v>
      </c>
      <c r="E223" s="869">
        <v>485</v>
      </c>
      <c r="F223" s="869">
        <v>454</v>
      </c>
      <c r="G223" s="869">
        <f>SUM(E223:F223)</f>
        <v>939</v>
      </c>
      <c r="H223" s="869">
        <v>57</v>
      </c>
    </row>
    <row r="224" spans="1:8" ht="18.75">
      <c r="A224" s="367"/>
      <c r="B224" s="863"/>
      <c r="C224" s="870">
        <v>1</v>
      </c>
      <c r="D224" s="871" t="s">
        <v>1406</v>
      </c>
      <c r="E224" s="872">
        <v>1482</v>
      </c>
      <c r="F224" s="872">
        <v>1655</v>
      </c>
      <c r="G224" s="869">
        <f>SUM(E224:F224)</f>
        <v>3137</v>
      </c>
      <c r="H224" s="872">
        <v>2934</v>
      </c>
    </row>
    <row r="225" spans="1:8" ht="18.75">
      <c r="A225" s="367"/>
      <c r="B225" s="876"/>
      <c r="C225" s="870">
        <v>2</v>
      </c>
      <c r="D225" s="871" t="s">
        <v>1407</v>
      </c>
      <c r="E225" s="872">
        <v>874</v>
      </c>
      <c r="F225" s="872">
        <v>1013</v>
      </c>
      <c r="G225" s="869">
        <f>SUM(E225:F225)</f>
        <v>1887</v>
      </c>
      <c r="H225" s="872">
        <v>1466</v>
      </c>
    </row>
    <row r="226" spans="1:8" ht="18.75">
      <c r="A226" s="367"/>
      <c r="B226" s="863" t="s">
        <v>1350</v>
      </c>
      <c r="C226" s="864" t="s">
        <v>29</v>
      </c>
      <c r="D226" s="865" t="s">
        <v>1405</v>
      </c>
      <c r="E226" s="866">
        <f>SUM(E227:E229)</f>
        <v>467</v>
      </c>
      <c r="F226" s="866">
        <f>SUM(F227:F229)</f>
        <v>447</v>
      </c>
      <c r="G226" s="866">
        <f>SUM(G227:G229)</f>
        <v>914</v>
      </c>
      <c r="H226" s="866">
        <f>SUM(H227:H229)</f>
        <v>349</v>
      </c>
    </row>
    <row r="227" spans="1:8" ht="18.75">
      <c r="A227" s="367"/>
      <c r="B227" s="863" t="s">
        <v>1408</v>
      </c>
      <c r="C227" s="867"/>
      <c r="D227" s="868" t="s">
        <v>1260</v>
      </c>
      <c r="E227" s="869">
        <v>98</v>
      </c>
      <c r="F227" s="869">
        <v>89</v>
      </c>
      <c r="G227" s="869">
        <f>SUM(E227:F227)</f>
        <v>187</v>
      </c>
      <c r="H227" s="869">
        <v>32</v>
      </c>
    </row>
    <row r="228" spans="1:8" ht="18.75">
      <c r="A228" s="367"/>
      <c r="B228" s="863" t="s">
        <v>1409</v>
      </c>
      <c r="C228" s="870">
        <v>1</v>
      </c>
      <c r="D228" s="871" t="s">
        <v>1408</v>
      </c>
      <c r="E228" s="872">
        <v>172</v>
      </c>
      <c r="F228" s="872">
        <v>169</v>
      </c>
      <c r="G228" s="869">
        <f>SUM(E228:F228)</f>
        <v>341</v>
      </c>
      <c r="H228" s="872">
        <v>138</v>
      </c>
    </row>
    <row r="229" spans="1:8" ht="18.75">
      <c r="A229" s="368"/>
      <c r="B229" s="876"/>
      <c r="C229" s="870">
        <v>2</v>
      </c>
      <c r="D229" s="871" t="s">
        <v>1409</v>
      </c>
      <c r="E229" s="872">
        <v>197</v>
      </c>
      <c r="F229" s="872">
        <v>189</v>
      </c>
      <c r="G229" s="869">
        <f>SUM(E229:F229)</f>
        <v>386</v>
      </c>
      <c r="H229" s="872">
        <v>179</v>
      </c>
    </row>
    <row r="230" spans="1:8" ht="18.75">
      <c r="A230" s="367" t="s">
        <v>220</v>
      </c>
      <c r="B230" s="863" t="s">
        <v>1350</v>
      </c>
      <c r="C230" s="864" t="s">
        <v>29</v>
      </c>
      <c r="D230" s="865" t="s">
        <v>1471</v>
      </c>
      <c r="E230" s="866">
        <f>SUM(E231:E235)</f>
        <v>1832</v>
      </c>
      <c r="F230" s="866">
        <f>SUM(F231:F235)</f>
        <v>1920</v>
      </c>
      <c r="G230" s="866" t="e">
        <f>SUM(G231:G235)</f>
        <v>#N/A</v>
      </c>
      <c r="H230" s="866">
        <f>SUM(H231:H235)</f>
        <v>2129</v>
      </c>
    </row>
    <row r="231" spans="1:8" ht="18.75">
      <c r="A231" s="367"/>
      <c r="B231" s="863" t="s">
        <v>1485</v>
      </c>
      <c r="C231" s="870">
        <v>1</v>
      </c>
      <c r="D231" s="871" t="s">
        <v>1472</v>
      </c>
      <c r="E231" s="872">
        <v>249</v>
      </c>
      <c r="F231" s="872">
        <v>268</v>
      </c>
      <c r="G231" s="872" t="e">
        <f>#N/A</f>
        <v>#N/A</v>
      </c>
      <c r="H231" s="872">
        <v>292</v>
      </c>
    </row>
    <row r="232" spans="1:8" ht="18.75">
      <c r="A232" s="367"/>
      <c r="B232" s="863"/>
      <c r="C232" s="870">
        <v>2</v>
      </c>
      <c r="D232" s="871" t="s">
        <v>1473</v>
      </c>
      <c r="E232" s="872">
        <v>236</v>
      </c>
      <c r="F232" s="872">
        <v>203</v>
      </c>
      <c r="G232" s="872" t="e">
        <f>#N/A</f>
        <v>#N/A</v>
      </c>
      <c r="H232" s="872">
        <v>223</v>
      </c>
    </row>
    <row r="233" spans="1:8" ht="18.75">
      <c r="A233" s="367"/>
      <c r="B233" s="863"/>
      <c r="C233" s="870">
        <v>3</v>
      </c>
      <c r="D233" s="871" t="s">
        <v>1474</v>
      </c>
      <c r="E233" s="872">
        <v>240</v>
      </c>
      <c r="F233" s="872">
        <v>217</v>
      </c>
      <c r="G233" s="872" t="e">
        <f>#N/A</f>
        <v>#N/A</v>
      </c>
      <c r="H233" s="872">
        <v>281</v>
      </c>
    </row>
    <row r="234" spans="1:8" ht="18.75">
      <c r="A234" s="367"/>
      <c r="B234" s="863"/>
      <c r="C234" s="870">
        <v>4</v>
      </c>
      <c r="D234" s="881" t="s">
        <v>1475</v>
      </c>
      <c r="E234" s="872">
        <v>539</v>
      </c>
      <c r="F234" s="872">
        <v>583</v>
      </c>
      <c r="G234" s="872" t="e">
        <f>#N/A</f>
        <v>#N/A</v>
      </c>
      <c r="H234" s="872">
        <v>533</v>
      </c>
    </row>
    <row r="235" spans="1:8" ht="18.75">
      <c r="A235" s="368"/>
      <c r="B235" s="876"/>
      <c r="C235" s="874">
        <v>5</v>
      </c>
      <c r="D235" s="875" t="s">
        <v>1476</v>
      </c>
      <c r="E235" s="877">
        <v>568</v>
      </c>
      <c r="F235" s="877">
        <v>649</v>
      </c>
      <c r="G235" s="877" t="e">
        <f>#N/A</f>
        <v>#N/A</v>
      </c>
      <c r="H235" s="877">
        <v>800</v>
      </c>
    </row>
    <row r="236" spans="1:8" s="362" customFormat="1" ht="21.75" customHeight="1">
      <c r="A236" s="358"/>
      <c r="B236" s="359"/>
      <c r="C236" s="856"/>
      <c r="D236" s="360"/>
      <c r="E236" s="361"/>
      <c r="F236" s="361"/>
      <c r="G236" s="361"/>
      <c r="H236" s="361"/>
    </row>
    <row r="237" spans="2:8" s="353" customFormat="1" ht="21.75" customHeight="1">
      <c r="B237" s="363"/>
      <c r="C237" s="857"/>
      <c r="D237" s="364"/>
      <c r="E237" s="365"/>
      <c r="F237" s="365"/>
      <c r="G237" s="365"/>
      <c r="H237" s="365"/>
    </row>
    <row r="238" spans="2:8" s="353" customFormat="1" ht="21.75" customHeight="1">
      <c r="B238" s="363"/>
      <c r="C238" s="857"/>
      <c r="D238" s="364"/>
      <c r="E238" s="365"/>
      <c r="F238" s="365"/>
      <c r="G238" s="365"/>
      <c r="H238" s="365"/>
    </row>
    <row r="239" spans="2:8" s="353" customFormat="1" ht="21.75" customHeight="1">
      <c r="B239" s="363"/>
      <c r="C239" s="857"/>
      <c r="D239" s="364"/>
      <c r="E239" s="365"/>
      <c r="F239" s="365"/>
      <c r="G239" s="365"/>
      <c r="H239" s="365"/>
    </row>
    <row r="240" spans="2:8" s="353" customFormat="1" ht="21.75" customHeight="1">
      <c r="B240" s="363"/>
      <c r="C240" s="857"/>
      <c r="D240" s="364"/>
      <c r="E240" s="365"/>
      <c r="F240" s="365"/>
      <c r="G240" s="365"/>
      <c r="H240" s="365"/>
    </row>
    <row r="241" ht="21.75" customHeight="1">
      <c r="A241" s="353"/>
    </row>
    <row r="242" ht="21.75" customHeight="1">
      <c r="A242" s="353"/>
    </row>
    <row r="243" ht="21.75" customHeight="1">
      <c r="A243" s="353"/>
    </row>
    <row r="244" ht="21.75" customHeight="1">
      <c r="A244" s="353"/>
    </row>
    <row r="245" ht="21.75" customHeight="1">
      <c r="A245" s="353"/>
    </row>
    <row r="246" ht="21.75" customHeight="1">
      <c r="A246" s="353"/>
    </row>
    <row r="247" ht="21.75" customHeight="1">
      <c r="A247" s="353"/>
    </row>
    <row r="248" ht="21.75" customHeight="1">
      <c r="A248" s="353"/>
    </row>
    <row r="249" ht="21.75" customHeight="1">
      <c r="A249" s="353"/>
    </row>
    <row r="250" ht="21.75" customHeight="1">
      <c r="A250" s="353"/>
    </row>
    <row r="251" ht="21.75" customHeight="1">
      <c r="A251" s="353"/>
    </row>
    <row r="252" ht="21.75" customHeight="1">
      <c r="A252" s="353"/>
    </row>
    <row r="253" ht="21.75" customHeight="1">
      <c r="A253" s="353"/>
    </row>
    <row r="254" ht="21.75" customHeight="1">
      <c r="A254" s="353"/>
    </row>
    <row r="255" ht="21.75" customHeight="1">
      <c r="A255" s="353"/>
    </row>
    <row r="256" ht="21.75" customHeight="1">
      <c r="A256" s="353"/>
    </row>
    <row r="257" ht="21.75" customHeight="1">
      <c r="A257" s="353"/>
    </row>
    <row r="258" ht="21.75" customHeight="1">
      <c r="A258" s="353"/>
    </row>
    <row r="259" ht="21.75" customHeight="1">
      <c r="A259" s="353"/>
    </row>
    <row r="260" ht="21.75" customHeight="1">
      <c r="A260" s="353"/>
    </row>
    <row r="261" ht="21.75" customHeight="1">
      <c r="A261" s="353"/>
    </row>
    <row r="262" ht="21.75" customHeight="1">
      <c r="A262" s="353"/>
    </row>
    <row r="263" ht="21.75" customHeight="1">
      <c r="A263" s="353"/>
    </row>
    <row r="264" ht="21.75" customHeight="1">
      <c r="A264" s="353"/>
    </row>
    <row r="265" ht="21.75" customHeight="1">
      <c r="A265" s="353"/>
    </row>
    <row r="266" ht="21.75" customHeight="1">
      <c r="A266" s="353"/>
    </row>
    <row r="267" ht="21.75" customHeight="1">
      <c r="A267" s="353"/>
    </row>
    <row r="268" ht="21.75" customHeight="1">
      <c r="A268" s="353"/>
    </row>
    <row r="269" ht="21.75" customHeight="1">
      <c r="A269" s="353"/>
    </row>
    <row r="270" ht="21.75" customHeight="1">
      <c r="A270" s="353"/>
    </row>
    <row r="271" ht="21.75" customHeight="1">
      <c r="A271" s="353"/>
    </row>
    <row r="272" ht="21.75" customHeight="1">
      <c r="A272" s="353"/>
    </row>
    <row r="273" ht="21.75" customHeight="1">
      <c r="A273" s="353"/>
    </row>
    <row r="274" ht="21.75" customHeight="1">
      <c r="A274" s="353"/>
    </row>
    <row r="275" ht="21.75" customHeight="1">
      <c r="A275" s="353"/>
    </row>
    <row r="276" ht="21.75" customHeight="1">
      <c r="A276" s="353"/>
    </row>
    <row r="277" ht="21.75" customHeight="1">
      <c r="A277" s="353"/>
    </row>
    <row r="278" ht="21.75" customHeight="1">
      <c r="A278" s="353"/>
    </row>
    <row r="279" ht="21.75" customHeight="1">
      <c r="A279" s="353"/>
    </row>
    <row r="280" ht="21.75" customHeight="1">
      <c r="A280" s="353"/>
    </row>
    <row r="281" ht="21.75" customHeight="1">
      <c r="A281" s="353"/>
    </row>
    <row r="282" ht="21.75" customHeight="1">
      <c r="A282" s="353"/>
    </row>
    <row r="283" ht="21.75" customHeight="1">
      <c r="A283" s="353"/>
    </row>
    <row r="284" ht="21.75" customHeight="1">
      <c r="A284" s="353"/>
    </row>
    <row r="285" ht="21.75" customHeight="1">
      <c r="A285" s="353"/>
    </row>
    <row r="286" ht="21.75" customHeight="1">
      <c r="A286" s="353"/>
    </row>
    <row r="287" ht="21.75" customHeight="1">
      <c r="A287" s="353"/>
    </row>
    <row r="288" ht="21.75" customHeight="1">
      <c r="A288" s="353"/>
    </row>
    <row r="289" ht="21.75" customHeight="1">
      <c r="A289" s="353"/>
    </row>
    <row r="290" ht="21.75" customHeight="1">
      <c r="A290" s="353"/>
    </row>
    <row r="291" ht="21.75" customHeight="1">
      <c r="A291" s="353"/>
    </row>
    <row r="292" ht="21.75" customHeight="1">
      <c r="A292" s="353"/>
    </row>
    <row r="293" ht="21.75" customHeight="1">
      <c r="A293" s="353"/>
    </row>
    <row r="294" ht="21.75" customHeight="1">
      <c r="A294" s="353"/>
    </row>
    <row r="295" ht="21.75" customHeight="1">
      <c r="A295" s="353"/>
    </row>
    <row r="296" ht="21.75" customHeight="1">
      <c r="A296" s="353"/>
    </row>
    <row r="297" ht="21.75" customHeight="1">
      <c r="A297" s="353"/>
    </row>
    <row r="298" ht="21.75" customHeight="1">
      <c r="A298" s="353"/>
    </row>
    <row r="299" ht="21.75" customHeight="1">
      <c r="A299" s="353"/>
    </row>
    <row r="300" ht="21.75" customHeight="1">
      <c r="A300" s="353"/>
    </row>
    <row r="301" ht="21.75" customHeight="1">
      <c r="A301" s="353"/>
    </row>
    <row r="302" ht="21.75" customHeight="1">
      <c r="A302" s="353"/>
    </row>
    <row r="303" ht="21.75" customHeight="1">
      <c r="A303" s="353"/>
    </row>
    <row r="304" ht="21.75" customHeight="1">
      <c r="A304" s="353"/>
    </row>
    <row r="305" ht="21.75" customHeight="1">
      <c r="A305" s="353"/>
    </row>
    <row r="306" ht="21.75" customHeight="1">
      <c r="A306" s="353"/>
    </row>
    <row r="307" ht="21.75" customHeight="1">
      <c r="A307" s="353"/>
    </row>
    <row r="308" ht="21.75" customHeight="1">
      <c r="A308" s="353"/>
    </row>
    <row r="309" ht="21.75" customHeight="1">
      <c r="A309" s="353"/>
    </row>
    <row r="310" ht="21.75" customHeight="1">
      <c r="A310" s="353"/>
    </row>
    <row r="311" ht="21.75" customHeight="1">
      <c r="A311" s="353"/>
    </row>
    <row r="312" ht="21.75" customHeight="1">
      <c r="A312" s="353"/>
    </row>
    <row r="313" ht="21.75" customHeight="1">
      <c r="A313" s="353"/>
    </row>
    <row r="314" ht="21.75" customHeight="1">
      <c r="A314" s="353"/>
    </row>
    <row r="315" ht="21.75" customHeight="1">
      <c r="A315" s="353"/>
    </row>
    <row r="316" ht="21.75" customHeight="1">
      <c r="A316" s="353"/>
    </row>
    <row r="317" ht="21.75" customHeight="1">
      <c r="A317" s="353"/>
    </row>
    <row r="318" ht="21.75" customHeight="1">
      <c r="A318" s="353"/>
    </row>
    <row r="319" ht="21.75" customHeight="1">
      <c r="A319" s="353"/>
    </row>
    <row r="320" ht="21.75" customHeight="1">
      <c r="A320" s="353"/>
    </row>
    <row r="321" ht="21.75" customHeight="1">
      <c r="A321" s="353"/>
    </row>
    <row r="322" ht="21.75" customHeight="1">
      <c r="A322" s="353"/>
    </row>
    <row r="323" ht="21.75" customHeight="1">
      <c r="A323" s="353"/>
    </row>
    <row r="324" ht="21.75" customHeight="1">
      <c r="A324" s="353"/>
    </row>
    <row r="325" ht="21.75" customHeight="1">
      <c r="A325" s="353"/>
    </row>
    <row r="326" ht="21.75" customHeight="1">
      <c r="A326" s="353"/>
    </row>
    <row r="327" ht="21.75" customHeight="1">
      <c r="A327" s="353"/>
    </row>
    <row r="328" ht="21.75" customHeight="1">
      <c r="A328" s="353"/>
    </row>
    <row r="329" ht="21.75" customHeight="1">
      <c r="A329" s="353"/>
    </row>
    <row r="330" ht="21.75" customHeight="1">
      <c r="A330" s="353"/>
    </row>
    <row r="331" ht="21.75" customHeight="1">
      <c r="A331" s="353"/>
    </row>
    <row r="332" ht="21.75" customHeight="1">
      <c r="A332" s="353"/>
    </row>
    <row r="333" ht="21.75" customHeight="1">
      <c r="A333" s="353"/>
    </row>
    <row r="334" ht="21.75" customHeight="1">
      <c r="A334" s="353"/>
    </row>
    <row r="335" ht="21.75" customHeight="1">
      <c r="A335" s="353"/>
    </row>
    <row r="336" ht="21.75" customHeight="1">
      <c r="A336" s="353"/>
    </row>
    <row r="337" ht="21.75" customHeight="1">
      <c r="A337" s="353"/>
    </row>
    <row r="338" ht="21.75" customHeight="1">
      <c r="A338" s="353"/>
    </row>
    <row r="339" ht="21.75" customHeight="1">
      <c r="A339" s="353"/>
    </row>
    <row r="340" ht="21.75" customHeight="1">
      <c r="A340" s="353"/>
    </row>
    <row r="341" ht="21.75" customHeight="1">
      <c r="A341" s="353"/>
    </row>
    <row r="342" ht="21.75" customHeight="1">
      <c r="A342" s="353"/>
    </row>
    <row r="343" ht="21.75" customHeight="1">
      <c r="A343" s="353"/>
    </row>
    <row r="344" ht="21.75" customHeight="1">
      <c r="A344" s="353"/>
    </row>
    <row r="345" ht="21.75" customHeight="1">
      <c r="A345" s="353"/>
    </row>
    <row r="346" ht="21.75" customHeight="1">
      <c r="A346" s="353"/>
    </row>
    <row r="347" ht="21.75" customHeight="1">
      <c r="A347" s="353"/>
    </row>
    <row r="348" ht="21.75" customHeight="1">
      <c r="A348" s="353"/>
    </row>
    <row r="349" ht="21.75" customHeight="1">
      <c r="A349" s="353"/>
    </row>
    <row r="350" ht="21.75" customHeight="1">
      <c r="A350" s="353"/>
    </row>
    <row r="351" ht="21.75" customHeight="1">
      <c r="A351" s="353"/>
    </row>
    <row r="352" ht="21.75" customHeight="1">
      <c r="A352" s="353"/>
    </row>
    <row r="353" ht="21.75" customHeight="1">
      <c r="A353" s="353"/>
    </row>
    <row r="354" ht="21.75" customHeight="1">
      <c r="A354" s="353"/>
    </row>
    <row r="355" ht="21.75" customHeight="1">
      <c r="A355" s="353"/>
    </row>
    <row r="356" ht="21.75" customHeight="1">
      <c r="A356" s="353"/>
    </row>
    <row r="357" ht="21.75" customHeight="1">
      <c r="A357" s="353"/>
    </row>
    <row r="358" ht="21.75" customHeight="1">
      <c r="A358" s="353"/>
    </row>
    <row r="359" ht="21.75" customHeight="1">
      <c r="A359" s="353"/>
    </row>
    <row r="360" ht="21.75" customHeight="1">
      <c r="A360" s="353"/>
    </row>
    <row r="361" ht="21.75" customHeight="1">
      <c r="A361" s="353"/>
    </row>
    <row r="362" ht="21.75" customHeight="1">
      <c r="A362" s="353"/>
    </row>
    <row r="363" ht="21.75" customHeight="1">
      <c r="A363" s="353"/>
    </row>
    <row r="364" ht="21.75" customHeight="1">
      <c r="A364" s="353"/>
    </row>
    <row r="365" ht="21.75" customHeight="1">
      <c r="A365" s="353"/>
    </row>
    <row r="366" ht="21.75" customHeight="1">
      <c r="A366" s="353"/>
    </row>
    <row r="367" ht="21.75" customHeight="1">
      <c r="A367" s="353"/>
    </row>
    <row r="368" ht="21.75" customHeight="1">
      <c r="A368" s="353"/>
    </row>
    <row r="369" ht="21.75" customHeight="1">
      <c r="A369" s="353"/>
    </row>
    <row r="370" ht="21.75" customHeight="1">
      <c r="A370" s="353"/>
    </row>
    <row r="371" ht="21.75" customHeight="1">
      <c r="A371" s="353"/>
    </row>
    <row r="372" ht="21.75" customHeight="1">
      <c r="A372" s="353"/>
    </row>
    <row r="373" ht="21.75" customHeight="1">
      <c r="A373" s="353"/>
    </row>
    <row r="374" ht="21.75" customHeight="1">
      <c r="A374" s="353"/>
    </row>
    <row r="375" ht="21.75" customHeight="1">
      <c r="A375" s="353"/>
    </row>
    <row r="376" ht="21.75" customHeight="1">
      <c r="A376" s="353"/>
    </row>
    <row r="377" ht="21.75" customHeight="1">
      <c r="A377" s="353"/>
    </row>
    <row r="378" ht="21.75" customHeight="1">
      <c r="A378" s="353"/>
    </row>
    <row r="379" ht="21.75" customHeight="1">
      <c r="A379" s="353"/>
    </row>
    <row r="380" ht="21.75" customHeight="1">
      <c r="A380" s="353"/>
    </row>
    <row r="381" ht="21.75" customHeight="1">
      <c r="A381" s="353"/>
    </row>
    <row r="382" ht="21.75" customHeight="1">
      <c r="A382" s="353"/>
    </row>
    <row r="383" ht="21.75" customHeight="1">
      <c r="A383" s="353"/>
    </row>
    <row r="384" ht="21.75" customHeight="1">
      <c r="A384" s="353"/>
    </row>
    <row r="385" ht="21.75" customHeight="1">
      <c r="A385" s="353"/>
    </row>
    <row r="386" ht="21.75" customHeight="1">
      <c r="A386" s="353"/>
    </row>
    <row r="387" ht="21.75" customHeight="1">
      <c r="A387" s="353"/>
    </row>
    <row r="388" ht="21.75" customHeight="1">
      <c r="A388" s="353"/>
    </row>
    <row r="389" ht="21.75" customHeight="1">
      <c r="A389" s="353"/>
    </row>
    <row r="390" ht="21.75" customHeight="1">
      <c r="A390" s="353"/>
    </row>
    <row r="391" ht="21.75" customHeight="1">
      <c r="A391" s="353"/>
    </row>
    <row r="392" ht="21.75" customHeight="1">
      <c r="A392" s="353"/>
    </row>
    <row r="393" ht="21.75" customHeight="1">
      <c r="A393" s="353"/>
    </row>
    <row r="394" ht="21.75" customHeight="1">
      <c r="A394" s="353"/>
    </row>
    <row r="395" ht="21.75" customHeight="1">
      <c r="A395" s="353"/>
    </row>
    <row r="396" ht="21.75" customHeight="1">
      <c r="A396" s="353"/>
    </row>
    <row r="397" ht="21.75" customHeight="1">
      <c r="A397" s="353"/>
    </row>
    <row r="398" ht="21.75" customHeight="1">
      <c r="A398" s="353"/>
    </row>
    <row r="399" ht="21.75" customHeight="1">
      <c r="A399" s="353"/>
    </row>
    <row r="400" ht="21.75" customHeight="1">
      <c r="A400" s="353"/>
    </row>
    <row r="401" ht="21.75" customHeight="1">
      <c r="A401" s="353"/>
    </row>
    <row r="402" ht="21.75" customHeight="1">
      <c r="A402" s="353"/>
    </row>
    <row r="403" ht="21.75" customHeight="1">
      <c r="A403" s="353"/>
    </row>
    <row r="404" ht="21.75" customHeight="1">
      <c r="A404" s="353"/>
    </row>
    <row r="405" ht="21.75" customHeight="1">
      <c r="A405" s="353"/>
    </row>
    <row r="406" ht="21.75" customHeight="1">
      <c r="A406" s="353"/>
    </row>
    <row r="407" ht="21.75" customHeight="1">
      <c r="A407" s="353"/>
    </row>
    <row r="408" ht="21.75" customHeight="1">
      <c r="A408" s="353"/>
    </row>
    <row r="409" ht="21.75" customHeight="1">
      <c r="A409" s="353"/>
    </row>
    <row r="410" ht="21.75" customHeight="1">
      <c r="A410" s="353"/>
    </row>
    <row r="411" ht="21.75" customHeight="1">
      <c r="A411" s="353"/>
    </row>
    <row r="412" ht="21.75" customHeight="1">
      <c r="A412" s="353"/>
    </row>
    <row r="413" ht="21.75" customHeight="1">
      <c r="A413" s="353"/>
    </row>
    <row r="414" ht="21.75" customHeight="1">
      <c r="A414" s="353"/>
    </row>
    <row r="415" ht="21.75" customHeight="1">
      <c r="A415" s="353"/>
    </row>
    <row r="416" ht="21.75" customHeight="1">
      <c r="A416" s="353"/>
    </row>
    <row r="417" ht="21.75" customHeight="1">
      <c r="A417" s="353"/>
    </row>
    <row r="418" ht="21.75" customHeight="1">
      <c r="A418" s="353"/>
    </row>
    <row r="419" ht="21.75" customHeight="1">
      <c r="A419" s="353"/>
    </row>
    <row r="420" ht="21.75" customHeight="1">
      <c r="A420" s="353"/>
    </row>
    <row r="421" ht="21.75" customHeight="1">
      <c r="A421" s="353"/>
    </row>
    <row r="422" ht="21.75" customHeight="1">
      <c r="A422" s="353"/>
    </row>
    <row r="423" ht="21.75" customHeight="1">
      <c r="A423" s="353"/>
    </row>
    <row r="424" ht="21.75" customHeight="1">
      <c r="A424" s="353"/>
    </row>
    <row r="425" ht="21.75" customHeight="1">
      <c r="A425" s="353"/>
    </row>
    <row r="426" ht="21.75" customHeight="1">
      <c r="A426" s="353"/>
    </row>
    <row r="427" ht="21.75" customHeight="1">
      <c r="A427" s="353"/>
    </row>
    <row r="428" ht="21.75" customHeight="1">
      <c r="A428" s="353"/>
    </row>
    <row r="429" ht="21.75" customHeight="1">
      <c r="A429" s="353"/>
    </row>
    <row r="430" ht="21.75" customHeight="1">
      <c r="A430" s="353"/>
    </row>
    <row r="431" ht="21.75" customHeight="1">
      <c r="A431" s="353"/>
    </row>
    <row r="432" ht="21.75" customHeight="1">
      <c r="A432" s="353"/>
    </row>
    <row r="433" ht="21.75" customHeight="1">
      <c r="A433" s="353"/>
    </row>
    <row r="434" ht="21.75" customHeight="1">
      <c r="A434" s="353"/>
    </row>
    <row r="435" ht="21.75" customHeight="1">
      <c r="A435" s="353"/>
    </row>
    <row r="436" ht="21.75" customHeight="1">
      <c r="A436" s="353"/>
    </row>
    <row r="437" ht="21.75" customHeight="1">
      <c r="A437" s="353"/>
    </row>
    <row r="438" ht="21.75" customHeight="1">
      <c r="A438" s="353"/>
    </row>
    <row r="439" ht="21.75" customHeight="1">
      <c r="A439" s="353"/>
    </row>
    <row r="440" ht="21.75" customHeight="1">
      <c r="A440" s="353"/>
    </row>
    <row r="441" ht="21.75" customHeight="1">
      <c r="A441" s="353"/>
    </row>
  </sheetData>
  <sheetProtection/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&amp;C&amp;"TH SarabunPSK,ตัวหนา"จำนวนประชากรตามทะเบียนราษฎร์จำแนกรายชุมชนเขตเทศบาล ณ 1 กรกฎาคม 2562</oddHeader>
    <oddFooter>&amp;L&amp;"TH SarabunPSK,Bold"ที่มา  :  ศูนย์บริหารการทะเบียน  สาขาระยอง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0"/>
  <sheetViews>
    <sheetView workbookViewId="0" topLeftCell="A1">
      <selection activeCell="G5" sqref="G5"/>
    </sheetView>
  </sheetViews>
  <sheetFormatPr defaultColWidth="9.140625" defaultRowHeight="18" customHeight="1"/>
  <cols>
    <col min="1" max="1" width="11.7109375" style="64" customWidth="1"/>
    <col min="2" max="2" width="17.28125" style="58" customWidth="1"/>
    <col min="3" max="3" width="7.28125" style="70" customWidth="1"/>
    <col min="4" max="4" width="18.28125" style="70" customWidth="1"/>
    <col min="5" max="8" width="10.7109375" style="71" customWidth="1"/>
    <col min="9" max="9" width="9.140625" style="56" customWidth="1"/>
    <col min="10" max="16384" width="9.140625" style="57" customWidth="1"/>
  </cols>
  <sheetData>
    <row r="1" spans="1:8" ht="18" customHeight="1">
      <c r="A1" s="289" t="s">
        <v>24</v>
      </c>
      <c r="B1" s="445" t="s">
        <v>618</v>
      </c>
      <c r="C1" s="446"/>
      <c r="D1" s="447" t="s">
        <v>1682</v>
      </c>
      <c r="E1" s="448" t="s">
        <v>408</v>
      </c>
      <c r="F1" s="448" t="s">
        <v>409</v>
      </c>
      <c r="G1" s="448" t="s">
        <v>29</v>
      </c>
      <c r="H1" s="505" t="s">
        <v>23</v>
      </c>
    </row>
    <row r="2" spans="1:9" s="511" customFormat="1" ht="15" customHeight="1">
      <c r="A2" s="506" t="s">
        <v>1684</v>
      </c>
      <c r="B2" s="507" t="s">
        <v>619</v>
      </c>
      <c r="C2" s="508"/>
      <c r="D2" s="509" t="s">
        <v>1117</v>
      </c>
      <c r="E2" s="523">
        <f>E3+E121+E311+E396+E445+E488+E532+E566</f>
        <v>358402</v>
      </c>
      <c r="F2" s="523">
        <f>F3+F121+F311+F396+F445+F488+F532+F566</f>
        <v>371039</v>
      </c>
      <c r="G2" s="523" t="e">
        <f>G3+G121+G311+G396+G445+G488+G532+G566</f>
        <v>#N/A</v>
      </c>
      <c r="H2" s="523">
        <f>H3+H121+H311+H396+H445+H488+H532+H566</f>
        <v>481282</v>
      </c>
      <c r="I2" s="510"/>
    </row>
    <row r="3" spans="1:8" ht="15" customHeight="1">
      <c r="A3" s="450" t="s">
        <v>1208</v>
      </c>
      <c r="B3" s="445" t="s">
        <v>620</v>
      </c>
      <c r="C3" s="451"/>
      <c r="D3" s="452" t="s">
        <v>621</v>
      </c>
      <c r="E3" s="453">
        <f>E85+E86+E91+E114+E106+E97</f>
        <v>138529</v>
      </c>
      <c r="F3" s="453">
        <f>F85+F86+F91+F114+F106+F97</f>
        <v>144852</v>
      </c>
      <c r="G3" s="453" t="e">
        <f>G85+G86+G91+G114+G106+G97</f>
        <v>#N/A</v>
      </c>
      <c r="H3" s="453">
        <f>H85+H86+H91+H114+H106+H97</f>
        <v>187032</v>
      </c>
    </row>
    <row r="4" spans="1:8" ht="15" customHeight="1">
      <c r="A4" s="454"/>
      <c r="B4" s="455" t="s">
        <v>1142</v>
      </c>
      <c r="C4" s="456" t="s">
        <v>29</v>
      </c>
      <c r="D4" s="457"/>
      <c r="E4" s="458">
        <f>SUM(E5:E11)</f>
        <v>11835</v>
      </c>
      <c r="F4" s="458">
        <f>SUM(F5:F11)</f>
        <v>11886</v>
      </c>
      <c r="G4" s="458" t="e">
        <f>SUM(G5:G11)</f>
        <v>#N/A</v>
      </c>
      <c r="H4" s="458">
        <f>SUM(H5:H11)</f>
        <v>16867</v>
      </c>
    </row>
    <row r="5" spans="1:8" ht="15" customHeight="1">
      <c r="A5" s="454"/>
      <c r="B5" s="455"/>
      <c r="C5" s="459" t="s">
        <v>562</v>
      </c>
      <c r="D5" s="460" t="s">
        <v>622</v>
      </c>
      <c r="E5" s="461">
        <v>1890</v>
      </c>
      <c r="F5" s="461">
        <v>1757</v>
      </c>
      <c r="G5" s="461" t="e">
        <f>#N/A</f>
        <v>#N/A</v>
      </c>
      <c r="H5" s="461">
        <v>2679</v>
      </c>
    </row>
    <row r="6" spans="1:8" ht="15" customHeight="1">
      <c r="A6" s="454"/>
      <c r="B6" s="455"/>
      <c r="C6" s="462" t="s">
        <v>563</v>
      </c>
      <c r="D6" s="463" t="s">
        <v>623</v>
      </c>
      <c r="E6" s="464">
        <v>1412</v>
      </c>
      <c r="F6" s="464">
        <v>1519</v>
      </c>
      <c r="G6" s="464" t="e">
        <f>#N/A</f>
        <v>#N/A</v>
      </c>
      <c r="H6" s="464">
        <v>2153</v>
      </c>
    </row>
    <row r="7" spans="1:8" ht="15" customHeight="1">
      <c r="A7" s="454"/>
      <c r="B7" s="455"/>
      <c r="C7" s="462" t="s">
        <v>564</v>
      </c>
      <c r="D7" s="463" t="s">
        <v>624</v>
      </c>
      <c r="E7" s="464">
        <v>1615</v>
      </c>
      <c r="F7" s="464">
        <v>1629</v>
      </c>
      <c r="G7" s="464" t="e">
        <f>#N/A</f>
        <v>#N/A</v>
      </c>
      <c r="H7" s="464">
        <v>2586</v>
      </c>
    </row>
    <row r="8" spans="1:8" ht="15" customHeight="1">
      <c r="A8" s="454"/>
      <c r="B8" s="455"/>
      <c r="C8" s="462" t="s">
        <v>566</v>
      </c>
      <c r="D8" s="463" t="s">
        <v>625</v>
      </c>
      <c r="E8" s="464">
        <v>1507</v>
      </c>
      <c r="F8" s="464">
        <v>1523</v>
      </c>
      <c r="G8" s="464" t="e">
        <f>#N/A</f>
        <v>#N/A</v>
      </c>
      <c r="H8" s="464">
        <v>2274</v>
      </c>
    </row>
    <row r="9" spans="1:8" ht="15" customHeight="1">
      <c r="A9" s="454"/>
      <c r="B9" s="455"/>
      <c r="C9" s="462" t="s">
        <v>565</v>
      </c>
      <c r="D9" s="463" t="s">
        <v>1232</v>
      </c>
      <c r="E9" s="464">
        <v>2104</v>
      </c>
      <c r="F9" s="464">
        <v>2105</v>
      </c>
      <c r="G9" s="464" t="e">
        <f>#N/A</f>
        <v>#N/A</v>
      </c>
      <c r="H9" s="464">
        <v>3311</v>
      </c>
    </row>
    <row r="10" spans="1:8" ht="15" customHeight="1">
      <c r="A10" s="454"/>
      <c r="B10" s="455"/>
      <c r="C10" s="462" t="s">
        <v>438</v>
      </c>
      <c r="D10" s="463" t="s">
        <v>626</v>
      </c>
      <c r="E10" s="464">
        <v>2355</v>
      </c>
      <c r="F10" s="464">
        <v>2399</v>
      </c>
      <c r="G10" s="464" t="e">
        <f>#N/A</f>
        <v>#N/A</v>
      </c>
      <c r="H10" s="464">
        <v>2918</v>
      </c>
    </row>
    <row r="11" spans="1:8" ht="15" customHeight="1">
      <c r="A11" s="454"/>
      <c r="B11" s="455"/>
      <c r="C11" s="465" t="s">
        <v>428</v>
      </c>
      <c r="D11" s="466" t="s">
        <v>625</v>
      </c>
      <c r="E11" s="467">
        <v>952</v>
      </c>
      <c r="F11" s="467">
        <v>954</v>
      </c>
      <c r="G11" s="467" t="e">
        <f>#N/A</f>
        <v>#N/A</v>
      </c>
      <c r="H11" s="467">
        <v>946</v>
      </c>
    </row>
    <row r="12" spans="1:8" ht="15" customHeight="1">
      <c r="A12" s="454"/>
      <c r="B12" s="468" t="s">
        <v>1143</v>
      </c>
      <c r="C12" s="456" t="s">
        <v>29</v>
      </c>
      <c r="D12" s="457"/>
      <c r="E12" s="458">
        <f>SUM(E13:E28)</f>
        <v>10455</v>
      </c>
      <c r="F12" s="458">
        <f>SUM(F13:F28)</f>
        <v>10538</v>
      </c>
      <c r="G12" s="458" t="e">
        <f>#N/A</f>
        <v>#N/A</v>
      </c>
      <c r="H12" s="458">
        <f>SUM(H13:H28)</f>
        <v>11947</v>
      </c>
    </row>
    <row r="13" spans="1:8" ht="15" customHeight="1">
      <c r="A13" s="454"/>
      <c r="B13" s="469"/>
      <c r="C13" s="459" t="s">
        <v>562</v>
      </c>
      <c r="D13" s="460" t="s">
        <v>627</v>
      </c>
      <c r="E13" s="461">
        <v>449</v>
      </c>
      <c r="F13" s="461">
        <v>484</v>
      </c>
      <c r="G13" s="461" t="e">
        <f>#N/A</f>
        <v>#N/A</v>
      </c>
      <c r="H13" s="461">
        <v>306</v>
      </c>
    </row>
    <row r="14" spans="1:8" ht="15" customHeight="1">
      <c r="A14" s="454"/>
      <c r="B14" s="455"/>
      <c r="C14" s="462" t="s">
        <v>563</v>
      </c>
      <c r="D14" s="463" t="s">
        <v>628</v>
      </c>
      <c r="E14" s="464">
        <v>458</v>
      </c>
      <c r="F14" s="464">
        <v>456</v>
      </c>
      <c r="G14" s="464" t="e">
        <f>#N/A</f>
        <v>#N/A</v>
      </c>
      <c r="H14" s="464">
        <v>329</v>
      </c>
    </row>
    <row r="15" spans="1:8" ht="15" customHeight="1">
      <c r="A15" s="454"/>
      <c r="B15" s="455"/>
      <c r="C15" s="462" t="s">
        <v>564</v>
      </c>
      <c r="D15" s="463" t="s">
        <v>1226</v>
      </c>
      <c r="E15" s="464">
        <v>337</v>
      </c>
      <c r="F15" s="464">
        <v>344</v>
      </c>
      <c r="G15" s="464" t="e">
        <f>#N/A</f>
        <v>#N/A</v>
      </c>
      <c r="H15" s="464">
        <v>282</v>
      </c>
    </row>
    <row r="16" spans="1:8" ht="15" customHeight="1">
      <c r="A16" s="454"/>
      <c r="B16" s="455"/>
      <c r="C16" s="462" t="s">
        <v>566</v>
      </c>
      <c r="D16" s="463" t="s">
        <v>1227</v>
      </c>
      <c r="E16" s="464">
        <v>1342</v>
      </c>
      <c r="F16" s="464">
        <v>760</v>
      </c>
      <c r="G16" s="464" t="e">
        <f>#N/A</f>
        <v>#N/A</v>
      </c>
      <c r="H16" s="464">
        <v>1078</v>
      </c>
    </row>
    <row r="17" spans="1:8" ht="15" customHeight="1">
      <c r="A17" s="454"/>
      <c r="B17" s="455"/>
      <c r="C17" s="462" t="s">
        <v>565</v>
      </c>
      <c r="D17" s="463" t="s">
        <v>629</v>
      </c>
      <c r="E17" s="464">
        <v>1028</v>
      </c>
      <c r="F17" s="464">
        <v>1172</v>
      </c>
      <c r="G17" s="464" t="e">
        <f>#N/A</f>
        <v>#N/A</v>
      </c>
      <c r="H17" s="464">
        <v>2032</v>
      </c>
    </row>
    <row r="18" spans="1:8" ht="15" customHeight="1">
      <c r="A18" s="454"/>
      <c r="B18" s="455"/>
      <c r="C18" s="462" t="s">
        <v>438</v>
      </c>
      <c r="D18" s="463" t="s">
        <v>630</v>
      </c>
      <c r="E18" s="464">
        <v>902</v>
      </c>
      <c r="F18" s="464">
        <v>1006</v>
      </c>
      <c r="G18" s="464" t="e">
        <f>#N/A</f>
        <v>#N/A</v>
      </c>
      <c r="H18" s="464">
        <v>1446</v>
      </c>
    </row>
    <row r="19" spans="1:8" ht="15" customHeight="1">
      <c r="A19" s="454"/>
      <c r="B19" s="455"/>
      <c r="C19" s="462" t="s">
        <v>428</v>
      </c>
      <c r="D19" s="463" t="s">
        <v>631</v>
      </c>
      <c r="E19" s="464">
        <v>800</v>
      </c>
      <c r="F19" s="464">
        <v>786</v>
      </c>
      <c r="G19" s="464" t="e">
        <f>#N/A</f>
        <v>#N/A</v>
      </c>
      <c r="H19" s="464">
        <v>723</v>
      </c>
    </row>
    <row r="20" spans="1:8" ht="15" customHeight="1">
      <c r="A20" s="454"/>
      <c r="B20" s="455"/>
      <c r="C20" s="462" t="s">
        <v>431</v>
      </c>
      <c r="D20" s="463" t="s">
        <v>632</v>
      </c>
      <c r="E20" s="464">
        <v>451</v>
      </c>
      <c r="F20" s="464">
        <v>536</v>
      </c>
      <c r="G20" s="464" t="e">
        <f>#N/A</f>
        <v>#N/A</v>
      </c>
      <c r="H20" s="464">
        <v>331</v>
      </c>
    </row>
    <row r="21" spans="1:8" ht="15" customHeight="1">
      <c r="A21" s="454"/>
      <c r="B21" s="455"/>
      <c r="C21" s="462" t="s">
        <v>432</v>
      </c>
      <c r="D21" s="463" t="s">
        <v>633</v>
      </c>
      <c r="E21" s="464">
        <v>1210</v>
      </c>
      <c r="F21" s="464">
        <v>1251</v>
      </c>
      <c r="G21" s="464" t="e">
        <f>#N/A</f>
        <v>#N/A</v>
      </c>
      <c r="H21" s="464">
        <v>1993</v>
      </c>
    </row>
    <row r="22" spans="1:8" ht="15" customHeight="1">
      <c r="A22" s="454"/>
      <c r="B22" s="455"/>
      <c r="C22" s="462" t="s">
        <v>795</v>
      </c>
      <c r="D22" s="463" t="s">
        <v>1231</v>
      </c>
      <c r="E22" s="464">
        <v>712</v>
      </c>
      <c r="F22" s="464">
        <v>780</v>
      </c>
      <c r="G22" s="464" t="e">
        <f>#N/A</f>
        <v>#N/A</v>
      </c>
      <c r="H22" s="464">
        <v>779</v>
      </c>
    </row>
    <row r="23" spans="1:8" ht="15" customHeight="1">
      <c r="A23" s="454"/>
      <c r="B23" s="455"/>
      <c r="C23" s="462" t="s">
        <v>796</v>
      </c>
      <c r="D23" s="463" t="s">
        <v>634</v>
      </c>
      <c r="E23" s="464">
        <v>445</v>
      </c>
      <c r="F23" s="464">
        <v>502</v>
      </c>
      <c r="G23" s="464" t="e">
        <f>#N/A</f>
        <v>#N/A</v>
      </c>
      <c r="H23" s="464">
        <v>332</v>
      </c>
    </row>
    <row r="24" spans="1:8" ht="15" customHeight="1">
      <c r="A24" s="454"/>
      <c r="B24" s="455"/>
      <c r="C24" s="462" t="s">
        <v>797</v>
      </c>
      <c r="D24" s="463" t="s">
        <v>1230</v>
      </c>
      <c r="E24" s="464">
        <v>692</v>
      </c>
      <c r="F24" s="464">
        <v>764</v>
      </c>
      <c r="G24" s="464" t="e">
        <f>#N/A</f>
        <v>#N/A</v>
      </c>
      <c r="H24" s="464">
        <v>867</v>
      </c>
    </row>
    <row r="25" spans="1:8" ht="15" customHeight="1">
      <c r="A25" s="454"/>
      <c r="B25" s="455"/>
      <c r="C25" s="462" t="s">
        <v>567</v>
      </c>
      <c r="D25" s="463" t="s">
        <v>1228</v>
      </c>
      <c r="E25" s="464">
        <v>297</v>
      </c>
      <c r="F25" s="464">
        <v>331</v>
      </c>
      <c r="G25" s="464" t="e">
        <f>#N/A</f>
        <v>#N/A</v>
      </c>
      <c r="H25" s="464">
        <v>429</v>
      </c>
    </row>
    <row r="26" spans="1:8" ht="15" customHeight="1">
      <c r="A26" s="454"/>
      <c r="B26" s="455"/>
      <c r="C26" s="462" t="s">
        <v>1247</v>
      </c>
      <c r="D26" s="463" t="s">
        <v>635</v>
      </c>
      <c r="E26" s="464">
        <v>385</v>
      </c>
      <c r="F26" s="464">
        <v>418</v>
      </c>
      <c r="G26" s="464" t="e">
        <f>#N/A</f>
        <v>#N/A</v>
      </c>
      <c r="H26" s="464">
        <v>287</v>
      </c>
    </row>
    <row r="27" spans="1:8" ht="15" customHeight="1">
      <c r="A27" s="454"/>
      <c r="B27" s="455"/>
      <c r="C27" s="462" t="s">
        <v>1248</v>
      </c>
      <c r="D27" s="463" t="s">
        <v>1229</v>
      </c>
      <c r="E27" s="464">
        <v>603</v>
      </c>
      <c r="F27" s="464">
        <v>618</v>
      </c>
      <c r="G27" s="464" t="e">
        <f>#N/A</f>
        <v>#N/A</v>
      </c>
      <c r="H27" s="464">
        <v>440</v>
      </c>
    </row>
    <row r="28" spans="1:8" ht="15" customHeight="1">
      <c r="A28" s="454"/>
      <c r="B28" s="455"/>
      <c r="C28" s="465" t="s">
        <v>1249</v>
      </c>
      <c r="D28" s="466" t="s">
        <v>911</v>
      </c>
      <c r="E28" s="467">
        <v>344</v>
      </c>
      <c r="F28" s="467">
        <v>330</v>
      </c>
      <c r="G28" s="467" t="e">
        <f>#N/A</f>
        <v>#N/A</v>
      </c>
      <c r="H28" s="467">
        <v>293</v>
      </c>
    </row>
    <row r="29" spans="1:8" ht="15" customHeight="1">
      <c r="A29" s="454"/>
      <c r="B29" s="468" t="s">
        <v>1144</v>
      </c>
      <c r="C29" s="456" t="s">
        <v>29</v>
      </c>
      <c r="D29" s="457"/>
      <c r="E29" s="458">
        <f>SUM(E30:E33)</f>
        <v>836</v>
      </c>
      <c r="F29" s="458">
        <f>SUM(F30:F33)</f>
        <v>912</v>
      </c>
      <c r="G29" s="458" t="e">
        <f>#N/A</f>
        <v>#N/A</v>
      </c>
      <c r="H29" s="458">
        <f>SUM(H30:H33)</f>
        <v>1100</v>
      </c>
    </row>
    <row r="30" spans="1:8" ht="15" customHeight="1">
      <c r="A30" s="454"/>
      <c r="B30" s="455"/>
      <c r="C30" s="459" t="s">
        <v>562</v>
      </c>
      <c r="D30" s="460" t="s">
        <v>636</v>
      </c>
      <c r="E30" s="461">
        <v>98</v>
      </c>
      <c r="F30" s="461">
        <v>142</v>
      </c>
      <c r="G30" s="461" t="e">
        <f>#N/A</f>
        <v>#N/A</v>
      </c>
      <c r="H30" s="461">
        <v>120</v>
      </c>
    </row>
    <row r="31" spans="1:8" ht="15" customHeight="1">
      <c r="A31" s="454"/>
      <c r="B31" s="455"/>
      <c r="C31" s="462" t="s">
        <v>566</v>
      </c>
      <c r="D31" s="463" t="s">
        <v>637</v>
      </c>
      <c r="E31" s="464">
        <v>607</v>
      </c>
      <c r="F31" s="464">
        <v>619</v>
      </c>
      <c r="G31" s="464" t="e">
        <f>#N/A</f>
        <v>#N/A</v>
      </c>
      <c r="H31" s="464">
        <v>843</v>
      </c>
    </row>
    <row r="32" spans="1:8" ht="15" customHeight="1">
      <c r="A32" s="454"/>
      <c r="B32" s="455"/>
      <c r="C32" s="462" t="s">
        <v>438</v>
      </c>
      <c r="D32" s="463" t="s">
        <v>638</v>
      </c>
      <c r="E32" s="464">
        <v>88</v>
      </c>
      <c r="F32" s="464">
        <v>110</v>
      </c>
      <c r="G32" s="464" t="e">
        <f>#N/A</f>
        <v>#N/A</v>
      </c>
      <c r="H32" s="464">
        <v>105</v>
      </c>
    </row>
    <row r="33" spans="1:8" ht="15" customHeight="1">
      <c r="A33" s="454"/>
      <c r="B33" s="470"/>
      <c r="C33" s="465" t="s">
        <v>428</v>
      </c>
      <c r="D33" s="466" t="s">
        <v>639</v>
      </c>
      <c r="E33" s="467">
        <v>43</v>
      </c>
      <c r="F33" s="467">
        <v>41</v>
      </c>
      <c r="G33" s="467" t="e">
        <f>#N/A</f>
        <v>#N/A</v>
      </c>
      <c r="H33" s="467">
        <v>32</v>
      </c>
    </row>
    <row r="34" spans="1:8" ht="15" customHeight="1">
      <c r="A34" s="454"/>
      <c r="B34" s="455" t="s">
        <v>1145</v>
      </c>
      <c r="C34" s="471" t="s">
        <v>29</v>
      </c>
      <c r="D34" s="457"/>
      <c r="E34" s="472">
        <f>SUM(E35:E39)</f>
        <v>2843</v>
      </c>
      <c r="F34" s="458">
        <f>SUM(F35:F39)</f>
        <v>3092</v>
      </c>
      <c r="G34" s="458" t="e">
        <f>#N/A</f>
        <v>#N/A</v>
      </c>
      <c r="H34" s="458">
        <f>SUM(H35:H39)</f>
        <v>2990</v>
      </c>
    </row>
    <row r="35" spans="1:8" ht="15" customHeight="1">
      <c r="A35" s="454"/>
      <c r="B35" s="455"/>
      <c r="C35" s="459" t="s">
        <v>562</v>
      </c>
      <c r="D35" s="460" t="s">
        <v>1235</v>
      </c>
      <c r="E35" s="461">
        <v>797</v>
      </c>
      <c r="F35" s="461">
        <v>869</v>
      </c>
      <c r="G35" s="461" t="e">
        <f>#N/A</f>
        <v>#N/A</v>
      </c>
      <c r="H35" s="461">
        <v>1071</v>
      </c>
    </row>
    <row r="36" spans="1:8" ht="15" customHeight="1">
      <c r="A36" s="454"/>
      <c r="B36" s="455"/>
      <c r="C36" s="462" t="s">
        <v>563</v>
      </c>
      <c r="D36" s="463" t="s">
        <v>640</v>
      </c>
      <c r="E36" s="464">
        <v>251</v>
      </c>
      <c r="F36" s="464">
        <v>283</v>
      </c>
      <c r="G36" s="464" t="e">
        <f>#N/A</f>
        <v>#N/A</v>
      </c>
      <c r="H36" s="464">
        <v>229</v>
      </c>
    </row>
    <row r="37" spans="1:8" ht="15" customHeight="1">
      <c r="A37" s="454"/>
      <c r="B37" s="455"/>
      <c r="C37" s="462" t="s">
        <v>566</v>
      </c>
      <c r="D37" s="463" t="s">
        <v>1236</v>
      </c>
      <c r="E37" s="464">
        <v>1142</v>
      </c>
      <c r="F37" s="464">
        <v>1293</v>
      </c>
      <c r="G37" s="464" t="e">
        <f>#N/A</f>
        <v>#N/A</v>
      </c>
      <c r="H37" s="464">
        <v>1132</v>
      </c>
    </row>
    <row r="38" spans="1:8" ht="15" customHeight="1">
      <c r="A38" s="454"/>
      <c r="B38" s="455"/>
      <c r="C38" s="462" t="s">
        <v>565</v>
      </c>
      <c r="D38" s="463" t="s">
        <v>641</v>
      </c>
      <c r="E38" s="464">
        <v>264</v>
      </c>
      <c r="F38" s="464">
        <v>285</v>
      </c>
      <c r="G38" s="464" t="e">
        <f>#N/A</f>
        <v>#N/A</v>
      </c>
      <c r="H38" s="464">
        <v>231</v>
      </c>
    </row>
    <row r="39" spans="1:8" ht="15" customHeight="1">
      <c r="A39" s="454"/>
      <c r="B39" s="473"/>
      <c r="C39" s="465" t="s">
        <v>428</v>
      </c>
      <c r="D39" s="466" t="s">
        <v>642</v>
      </c>
      <c r="E39" s="467">
        <v>389</v>
      </c>
      <c r="F39" s="467">
        <v>362</v>
      </c>
      <c r="G39" s="467" t="e">
        <f>#N/A</f>
        <v>#N/A</v>
      </c>
      <c r="H39" s="467">
        <v>327</v>
      </c>
    </row>
    <row r="40" spans="1:8" ht="15" customHeight="1">
      <c r="A40" s="454"/>
      <c r="B40" s="455" t="s">
        <v>1146</v>
      </c>
      <c r="C40" s="456" t="s">
        <v>29</v>
      </c>
      <c r="D40" s="457"/>
      <c r="E40" s="458">
        <f>SUM(E41:E47)</f>
        <v>3578</v>
      </c>
      <c r="F40" s="458">
        <f>SUM(F41:F47)</f>
        <v>3789</v>
      </c>
      <c r="G40" s="458" t="e">
        <f>#N/A</f>
        <v>#N/A</v>
      </c>
      <c r="H40" s="458">
        <f>SUM(H41:H47)</f>
        <v>2905</v>
      </c>
    </row>
    <row r="41" spans="1:8" ht="15" customHeight="1">
      <c r="A41" s="454"/>
      <c r="B41" s="455"/>
      <c r="C41" s="459" t="s">
        <v>562</v>
      </c>
      <c r="D41" s="460" t="s">
        <v>643</v>
      </c>
      <c r="E41" s="461">
        <v>687</v>
      </c>
      <c r="F41" s="461">
        <v>721</v>
      </c>
      <c r="G41" s="461" t="e">
        <f>#N/A</f>
        <v>#N/A</v>
      </c>
      <c r="H41" s="461">
        <v>653</v>
      </c>
    </row>
    <row r="42" spans="1:8" ht="15" customHeight="1">
      <c r="A42" s="454"/>
      <c r="B42" s="455"/>
      <c r="C42" s="462" t="s">
        <v>563</v>
      </c>
      <c r="D42" s="463" t="s">
        <v>644</v>
      </c>
      <c r="E42" s="464">
        <v>367</v>
      </c>
      <c r="F42" s="464">
        <v>404</v>
      </c>
      <c r="G42" s="464" t="e">
        <f>#N/A</f>
        <v>#N/A</v>
      </c>
      <c r="H42" s="464">
        <v>282</v>
      </c>
    </row>
    <row r="43" spans="1:8" ht="15" customHeight="1">
      <c r="A43" s="454"/>
      <c r="B43" s="455"/>
      <c r="C43" s="462" t="s">
        <v>564</v>
      </c>
      <c r="D43" s="463" t="s">
        <v>645</v>
      </c>
      <c r="E43" s="464">
        <v>200</v>
      </c>
      <c r="F43" s="464">
        <v>232</v>
      </c>
      <c r="G43" s="464" t="e">
        <f>#N/A</f>
        <v>#N/A</v>
      </c>
      <c r="H43" s="464">
        <v>197</v>
      </c>
    </row>
    <row r="44" spans="1:8" ht="15" customHeight="1">
      <c r="A44" s="454"/>
      <c r="B44" s="455"/>
      <c r="C44" s="462" t="s">
        <v>566</v>
      </c>
      <c r="D44" s="463" t="s">
        <v>646</v>
      </c>
      <c r="E44" s="464">
        <v>642</v>
      </c>
      <c r="F44" s="464">
        <v>648</v>
      </c>
      <c r="G44" s="464" t="e">
        <f>#N/A</f>
        <v>#N/A</v>
      </c>
      <c r="H44" s="464">
        <v>463</v>
      </c>
    </row>
    <row r="45" spans="1:8" ht="15" customHeight="1">
      <c r="A45" s="454"/>
      <c r="B45" s="455"/>
      <c r="C45" s="462" t="s">
        <v>565</v>
      </c>
      <c r="D45" s="463" t="s">
        <v>647</v>
      </c>
      <c r="E45" s="464">
        <v>526</v>
      </c>
      <c r="F45" s="464">
        <v>599</v>
      </c>
      <c r="G45" s="464" t="e">
        <f>#N/A</f>
        <v>#N/A</v>
      </c>
      <c r="H45" s="464">
        <v>431</v>
      </c>
    </row>
    <row r="46" spans="1:8" ht="15" customHeight="1">
      <c r="A46" s="454"/>
      <c r="B46" s="455"/>
      <c r="C46" s="462" t="s">
        <v>438</v>
      </c>
      <c r="D46" s="463" t="s">
        <v>648</v>
      </c>
      <c r="E46" s="464">
        <v>710</v>
      </c>
      <c r="F46" s="464">
        <v>732</v>
      </c>
      <c r="G46" s="464" t="e">
        <f>#N/A</f>
        <v>#N/A</v>
      </c>
      <c r="H46" s="464">
        <v>513</v>
      </c>
    </row>
    <row r="47" spans="1:8" ht="15" customHeight="1">
      <c r="A47" s="454"/>
      <c r="B47" s="455"/>
      <c r="C47" s="474" t="s">
        <v>428</v>
      </c>
      <c r="D47" s="475" t="s">
        <v>649</v>
      </c>
      <c r="E47" s="476">
        <v>446</v>
      </c>
      <c r="F47" s="476">
        <v>453</v>
      </c>
      <c r="G47" s="476" t="e">
        <f>#N/A</f>
        <v>#N/A</v>
      </c>
      <c r="H47" s="476">
        <v>366</v>
      </c>
    </row>
    <row r="48" spans="1:8" ht="15" customHeight="1">
      <c r="A48" s="454"/>
      <c r="B48" s="468" t="s">
        <v>1147</v>
      </c>
      <c r="C48" s="456" t="s">
        <v>29</v>
      </c>
      <c r="D48" s="457"/>
      <c r="E48" s="458">
        <f>SUM(E49:E54)</f>
        <v>3410</v>
      </c>
      <c r="F48" s="458">
        <f>SUM(F49:F54)</f>
        <v>3538</v>
      </c>
      <c r="G48" s="458" t="e">
        <f>#N/A</f>
        <v>#N/A</v>
      </c>
      <c r="H48" s="458">
        <f>SUM(H49:H54)</f>
        <v>2835</v>
      </c>
    </row>
    <row r="49" spans="1:8" ht="15" customHeight="1">
      <c r="A49" s="454"/>
      <c r="B49" s="455"/>
      <c r="C49" s="459" t="s">
        <v>562</v>
      </c>
      <c r="D49" s="460" t="s">
        <v>650</v>
      </c>
      <c r="E49" s="461">
        <v>995</v>
      </c>
      <c r="F49" s="461">
        <v>986</v>
      </c>
      <c r="G49" s="461" t="e">
        <f>#N/A</f>
        <v>#N/A</v>
      </c>
      <c r="H49" s="461">
        <v>823</v>
      </c>
    </row>
    <row r="50" spans="1:8" ht="15" customHeight="1">
      <c r="A50" s="454"/>
      <c r="B50" s="455"/>
      <c r="C50" s="462" t="s">
        <v>563</v>
      </c>
      <c r="D50" s="463" t="s">
        <v>1237</v>
      </c>
      <c r="E50" s="464">
        <v>818</v>
      </c>
      <c r="F50" s="464">
        <v>903</v>
      </c>
      <c r="G50" s="464" t="e">
        <f>#N/A</f>
        <v>#N/A</v>
      </c>
      <c r="H50" s="464">
        <v>663</v>
      </c>
    </row>
    <row r="51" spans="1:8" ht="15" customHeight="1">
      <c r="A51" s="454"/>
      <c r="B51" s="455"/>
      <c r="C51" s="462" t="s">
        <v>564</v>
      </c>
      <c r="D51" s="463" t="s">
        <v>651</v>
      </c>
      <c r="E51" s="464">
        <v>499</v>
      </c>
      <c r="F51" s="464">
        <v>489</v>
      </c>
      <c r="G51" s="464" t="e">
        <f>#N/A</f>
        <v>#N/A</v>
      </c>
      <c r="H51" s="464">
        <v>438</v>
      </c>
    </row>
    <row r="52" spans="1:8" ht="15" customHeight="1">
      <c r="A52" s="454"/>
      <c r="B52" s="455"/>
      <c r="C52" s="462" t="s">
        <v>566</v>
      </c>
      <c r="D52" s="463" t="s">
        <v>1238</v>
      </c>
      <c r="E52" s="464">
        <v>330</v>
      </c>
      <c r="F52" s="464">
        <v>315</v>
      </c>
      <c r="G52" s="464" t="e">
        <f>#N/A</f>
        <v>#N/A</v>
      </c>
      <c r="H52" s="464">
        <v>283</v>
      </c>
    </row>
    <row r="53" spans="1:8" ht="15" customHeight="1">
      <c r="A53" s="454"/>
      <c r="B53" s="455"/>
      <c r="C53" s="462" t="s">
        <v>565</v>
      </c>
      <c r="D53" s="463" t="s">
        <v>1239</v>
      </c>
      <c r="E53" s="464">
        <v>507</v>
      </c>
      <c r="F53" s="464">
        <v>561</v>
      </c>
      <c r="G53" s="464" t="e">
        <f>#N/A</f>
        <v>#N/A</v>
      </c>
      <c r="H53" s="464">
        <v>459</v>
      </c>
    </row>
    <row r="54" spans="1:8" ht="15" customHeight="1">
      <c r="A54" s="477"/>
      <c r="B54" s="470"/>
      <c r="C54" s="465" t="s">
        <v>438</v>
      </c>
      <c r="D54" s="466" t="s">
        <v>652</v>
      </c>
      <c r="E54" s="467">
        <v>261</v>
      </c>
      <c r="F54" s="467">
        <v>284</v>
      </c>
      <c r="G54" s="467" t="e">
        <f>#N/A</f>
        <v>#N/A</v>
      </c>
      <c r="H54" s="467">
        <v>169</v>
      </c>
    </row>
    <row r="55" spans="1:8" ht="15" customHeight="1">
      <c r="A55" s="454" t="s">
        <v>1209</v>
      </c>
      <c r="B55" s="455" t="s">
        <v>1148</v>
      </c>
      <c r="C55" s="471" t="s">
        <v>29</v>
      </c>
      <c r="D55" s="478"/>
      <c r="E55" s="472">
        <f>SUM(E56:E62)</f>
        <v>8379</v>
      </c>
      <c r="F55" s="472">
        <f>SUM(F56:F62)</f>
        <v>8558</v>
      </c>
      <c r="G55" s="472" t="e">
        <f>#N/A</f>
        <v>#N/A</v>
      </c>
      <c r="H55" s="472">
        <f>SUM(H56:H62)</f>
        <v>14829</v>
      </c>
    </row>
    <row r="56" spans="1:8" ht="15" customHeight="1">
      <c r="A56" s="454"/>
      <c r="B56" s="455"/>
      <c r="C56" s="459" t="s">
        <v>562</v>
      </c>
      <c r="D56" s="460" t="s">
        <v>653</v>
      </c>
      <c r="E56" s="461">
        <v>1343</v>
      </c>
      <c r="F56" s="461">
        <v>1348</v>
      </c>
      <c r="G56" s="461" t="e">
        <f>#N/A</f>
        <v>#N/A</v>
      </c>
      <c r="H56" s="461">
        <v>2875</v>
      </c>
    </row>
    <row r="57" spans="1:8" ht="15" customHeight="1">
      <c r="A57" s="454"/>
      <c r="B57" s="455"/>
      <c r="C57" s="462" t="s">
        <v>563</v>
      </c>
      <c r="D57" s="463" t="s">
        <v>634</v>
      </c>
      <c r="E57" s="464">
        <v>1112</v>
      </c>
      <c r="F57" s="464">
        <v>1234</v>
      </c>
      <c r="G57" s="464" t="e">
        <f>#N/A</f>
        <v>#N/A</v>
      </c>
      <c r="H57" s="464">
        <v>2387</v>
      </c>
    </row>
    <row r="58" spans="1:8" ht="15" customHeight="1">
      <c r="A58" s="454"/>
      <c r="B58" s="455"/>
      <c r="C58" s="462" t="s">
        <v>564</v>
      </c>
      <c r="D58" s="463" t="s">
        <v>654</v>
      </c>
      <c r="E58" s="464">
        <v>1586</v>
      </c>
      <c r="F58" s="464">
        <v>1723</v>
      </c>
      <c r="G58" s="464" t="e">
        <f>#N/A</f>
        <v>#N/A</v>
      </c>
      <c r="H58" s="464">
        <v>3771</v>
      </c>
    </row>
    <row r="59" spans="1:8" ht="15" customHeight="1">
      <c r="A59" s="454"/>
      <c r="B59" s="455"/>
      <c r="C59" s="462" t="s">
        <v>566</v>
      </c>
      <c r="D59" s="463" t="s">
        <v>1225</v>
      </c>
      <c r="E59" s="464">
        <v>1977</v>
      </c>
      <c r="F59" s="464">
        <v>1934</v>
      </c>
      <c r="G59" s="464" t="e">
        <f>#N/A</f>
        <v>#N/A</v>
      </c>
      <c r="H59" s="464">
        <v>2437</v>
      </c>
    </row>
    <row r="60" spans="1:8" ht="15" customHeight="1">
      <c r="A60" s="454"/>
      <c r="B60" s="455"/>
      <c r="C60" s="462" t="s">
        <v>565</v>
      </c>
      <c r="D60" s="463" t="s">
        <v>1588</v>
      </c>
      <c r="E60" s="464">
        <v>216</v>
      </c>
      <c r="F60" s="464">
        <v>181</v>
      </c>
      <c r="G60" s="464" t="e">
        <f>#N/A</f>
        <v>#N/A</v>
      </c>
      <c r="H60" s="464">
        <v>339</v>
      </c>
    </row>
    <row r="61" spans="1:8" ht="15" customHeight="1">
      <c r="A61" s="454"/>
      <c r="B61" s="455"/>
      <c r="C61" s="462" t="s">
        <v>438</v>
      </c>
      <c r="D61" s="463" t="s">
        <v>1589</v>
      </c>
      <c r="E61" s="464">
        <v>308</v>
      </c>
      <c r="F61" s="464">
        <v>318</v>
      </c>
      <c r="G61" s="464" t="e">
        <f>#N/A</f>
        <v>#N/A</v>
      </c>
      <c r="H61" s="464">
        <v>527</v>
      </c>
    </row>
    <row r="62" spans="1:8" ht="15" customHeight="1">
      <c r="A62" s="454"/>
      <c r="B62" s="470"/>
      <c r="C62" s="474" t="s">
        <v>428</v>
      </c>
      <c r="D62" s="475" t="s">
        <v>655</v>
      </c>
      <c r="E62" s="476">
        <v>1837</v>
      </c>
      <c r="F62" s="476">
        <v>1820</v>
      </c>
      <c r="G62" s="476" t="e">
        <f>#N/A</f>
        <v>#N/A</v>
      </c>
      <c r="H62" s="476">
        <v>2493</v>
      </c>
    </row>
    <row r="63" spans="1:8" ht="15" customHeight="1">
      <c r="A63" s="454"/>
      <c r="B63" s="455" t="s">
        <v>555</v>
      </c>
      <c r="C63" s="456" t="s">
        <v>29</v>
      </c>
      <c r="D63" s="457"/>
      <c r="E63" s="458">
        <f>SUM(E64:E73)</f>
        <v>2768</v>
      </c>
      <c r="F63" s="458">
        <f>SUM(F64:F73)</f>
        <v>2841</v>
      </c>
      <c r="G63" s="458" t="e">
        <f>#N/A</f>
        <v>#N/A</v>
      </c>
      <c r="H63" s="458">
        <f>SUM(H64:H73)</f>
        <v>2746</v>
      </c>
    </row>
    <row r="64" spans="1:8" ht="15" customHeight="1">
      <c r="A64" s="454"/>
      <c r="B64" s="455"/>
      <c r="C64" s="459" t="s">
        <v>562</v>
      </c>
      <c r="D64" s="460" t="s">
        <v>656</v>
      </c>
      <c r="E64" s="461">
        <v>432</v>
      </c>
      <c r="F64" s="461">
        <v>459</v>
      </c>
      <c r="G64" s="461" t="e">
        <f>#N/A</f>
        <v>#N/A</v>
      </c>
      <c r="H64" s="461">
        <v>401</v>
      </c>
    </row>
    <row r="65" spans="1:8" ht="15" customHeight="1">
      <c r="A65" s="454"/>
      <c r="B65" s="455"/>
      <c r="C65" s="462" t="s">
        <v>563</v>
      </c>
      <c r="D65" s="463" t="s">
        <v>657</v>
      </c>
      <c r="E65" s="464">
        <v>358</v>
      </c>
      <c r="F65" s="464">
        <v>385</v>
      </c>
      <c r="G65" s="464" t="e">
        <f>#N/A</f>
        <v>#N/A</v>
      </c>
      <c r="H65" s="464">
        <v>351</v>
      </c>
    </row>
    <row r="66" spans="1:8" ht="15" customHeight="1">
      <c r="A66" s="454"/>
      <c r="B66" s="455"/>
      <c r="C66" s="462" t="s">
        <v>564</v>
      </c>
      <c r="D66" s="463" t="s">
        <v>658</v>
      </c>
      <c r="E66" s="464">
        <v>386</v>
      </c>
      <c r="F66" s="464">
        <v>383</v>
      </c>
      <c r="G66" s="464" t="e">
        <f>#N/A</f>
        <v>#N/A</v>
      </c>
      <c r="H66" s="464">
        <v>335</v>
      </c>
    </row>
    <row r="67" spans="1:8" ht="15" customHeight="1">
      <c r="A67" s="454"/>
      <c r="B67" s="455"/>
      <c r="C67" s="462" t="s">
        <v>566</v>
      </c>
      <c r="D67" s="463" t="s">
        <v>1222</v>
      </c>
      <c r="E67" s="464">
        <v>460</v>
      </c>
      <c r="F67" s="464">
        <v>445</v>
      </c>
      <c r="G67" s="464" t="e">
        <f>#N/A</f>
        <v>#N/A</v>
      </c>
      <c r="H67" s="464">
        <v>735</v>
      </c>
    </row>
    <row r="68" spans="1:8" ht="15" customHeight="1">
      <c r="A68" s="454"/>
      <c r="B68" s="455"/>
      <c r="C68" s="462" t="s">
        <v>565</v>
      </c>
      <c r="D68" s="463" t="s">
        <v>659</v>
      </c>
      <c r="E68" s="464">
        <v>170</v>
      </c>
      <c r="F68" s="464">
        <v>169</v>
      </c>
      <c r="G68" s="464" t="e">
        <f>#N/A</f>
        <v>#N/A</v>
      </c>
      <c r="H68" s="464">
        <v>141</v>
      </c>
    </row>
    <row r="69" spans="1:8" ht="15" customHeight="1">
      <c r="A69" s="454"/>
      <c r="B69" s="455"/>
      <c r="C69" s="462" t="s">
        <v>438</v>
      </c>
      <c r="D69" s="463" t="s">
        <v>660</v>
      </c>
      <c r="E69" s="464">
        <v>228</v>
      </c>
      <c r="F69" s="464">
        <v>247</v>
      </c>
      <c r="G69" s="464" t="e">
        <f>#N/A</f>
        <v>#N/A</v>
      </c>
      <c r="H69" s="464">
        <v>177</v>
      </c>
    </row>
    <row r="70" spans="1:8" ht="15" customHeight="1">
      <c r="A70" s="454"/>
      <c r="B70" s="455"/>
      <c r="C70" s="462" t="s">
        <v>428</v>
      </c>
      <c r="D70" s="463" t="s">
        <v>661</v>
      </c>
      <c r="E70" s="464">
        <v>175</v>
      </c>
      <c r="F70" s="464">
        <v>197</v>
      </c>
      <c r="G70" s="464" t="e">
        <f>#N/A</f>
        <v>#N/A</v>
      </c>
      <c r="H70" s="464">
        <v>170</v>
      </c>
    </row>
    <row r="71" spans="1:8" ht="15" customHeight="1">
      <c r="A71" s="454"/>
      <c r="B71" s="455"/>
      <c r="C71" s="462" t="s">
        <v>431</v>
      </c>
      <c r="D71" s="463" t="s">
        <v>1223</v>
      </c>
      <c r="E71" s="464">
        <v>218</v>
      </c>
      <c r="F71" s="464">
        <v>206</v>
      </c>
      <c r="G71" s="464" t="e">
        <f>#N/A</f>
        <v>#N/A</v>
      </c>
      <c r="H71" s="464">
        <v>167</v>
      </c>
    </row>
    <row r="72" spans="1:8" ht="15" customHeight="1">
      <c r="A72" s="454"/>
      <c r="B72" s="455"/>
      <c r="C72" s="462" t="s">
        <v>432</v>
      </c>
      <c r="D72" s="463" t="s">
        <v>1224</v>
      </c>
      <c r="E72" s="464">
        <v>216</v>
      </c>
      <c r="F72" s="464">
        <v>200</v>
      </c>
      <c r="G72" s="464" t="e">
        <f>#N/A</f>
        <v>#N/A</v>
      </c>
      <c r="H72" s="464">
        <v>159</v>
      </c>
    </row>
    <row r="73" spans="1:8" ht="15" customHeight="1">
      <c r="A73" s="454"/>
      <c r="B73" s="470"/>
      <c r="C73" s="465" t="s">
        <v>795</v>
      </c>
      <c r="D73" s="466" t="s">
        <v>662</v>
      </c>
      <c r="E73" s="467">
        <v>125</v>
      </c>
      <c r="F73" s="467">
        <v>150</v>
      </c>
      <c r="G73" s="467" t="e">
        <f>#N/A</f>
        <v>#N/A</v>
      </c>
      <c r="H73" s="467">
        <v>110</v>
      </c>
    </row>
    <row r="74" spans="1:8" ht="15" customHeight="1">
      <c r="A74" s="454"/>
      <c r="B74" s="479" t="s">
        <v>1149</v>
      </c>
      <c r="C74" s="456" t="s">
        <v>29</v>
      </c>
      <c r="D74" s="457"/>
      <c r="E74" s="458">
        <f>SUM(E75:E78)</f>
        <v>2897</v>
      </c>
      <c r="F74" s="458">
        <f>SUM(F75:F78)</f>
        <v>3009</v>
      </c>
      <c r="G74" s="458" t="e">
        <f>#N/A</f>
        <v>#N/A</v>
      </c>
      <c r="H74" s="458">
        <f>SUM(H75:H78)</f>
        <v>4027</v>
      </c>
    </row>
    <row r="75" spans="1:8" ht="15" customHeight="1">
      <c r="A75" s="454"/>
      <c r="B75" s="479"/>
      <c r="C75" s="459" t="s">
        <v>562</v>
      </c>
      <c r="D75" s="460" t="s">
        <v>1599</v>
      </c>
      <c r="E75" s="461">
        <v>521</v>
      </c>
      <c r="F75" s="461">
        <v>508</v>
      </c>
      <c r="G75" s="461" t="e">
        <f>#N/A</f>
        <v>#N/A</v>
      </c>
      <c r="H75" s="461">
        <v>450</v>
      </c>
    </row>
    <row r="76" spans="1:8" ht="15" customHeight="1">
      <c r="A76" s="454"/>
      <c r="B76" s="479"/>
      <c r="C76" s="462" t="s">
        <v>563</v>
      </c>
      <c r="D76" s="463" t="s">
        <v>1601</v>
      </c>
      <c r="E76" s="464">
        <v>1009</v>
      </c>
      <c r="F76" s="464">
        <v>1059</v>
      </c>
      <c r="G76" s="464" t="e">
        <f>#N/A</f>
        <v>#N/A</v>
      </c>
      <c r="H76" s="464">
        <v>1265</v>
      </c>
    </row>
    <row r="77" spans="1:8" ht="15" customHeight="1">
      <c r="A77" s="454"/>
      <c r="B77" s="479"/>
      <c r="C77" s="462" t="s">
        <v>564</v>
      </c>
      <c r="D77" s="463" t="s">
        <v>1240</v>
      </c>
      <c r="E77" s="464">
        <v>421</v>
      </c>
      <c r="F77" s="464">
        <v>449</v>
      </c>
      <c r="G77" s="464" t="e">
        <f>#N/A</f>
        <v>#N/A</v>
      </c>
      <c r="H77" s="464">
        <v>330</v>
      </c>
    </row>
    <row r="78" spans="1:8" ht="15" customHeight="1">
      <c r="A78" s="454"/>
      <c r="B78" s="479"/>
      <c r="C78" s="474" t="s">
        <v>566</v>
      </c>
      <c r="D78" s="475" t="s">
        <v>663</v>
      </c>
      <c r="E78" s="476">
        <v>946</v>
      </c>
      <c r="F78" s="476">
        <v>993</v>
      </c>
      <c r="G78" s="476" t="e">
        <f>#N/A</f>
        <v>#N/A</v>
      </c>
      <c r="H78" s="476">
        <v>1982</v>
      </c>
    </row>
    <row r="79" spans="1:8" ht="15" customHeight="1">
      <c r="A79" s="454"/>
      <c r="B79" s="480" t="s">
        <v>1150</v>
      </c>
      <c r="C79" s="456" t="s">
        <v>29</v>
      </c>
      <c r="D79" s="457"/>
      <c r="E79" s="458">
        <f>SUM(E80:E84)</f>
        <v>2587</v>
      </c>
      <c r="F79" s="458">
        <f>SUM(F80:F84)</f>
        <v>2686</v>
      </c>
      <c r="G79" s="458" t="e">
        <f>#N/A</f>
        <v>#N/A</v>
      </c>
      <c r="H79" s="458">
        <f>SUM(H80:H84)</f>
        <v>2646</v>
      </c>
    </row>
    <row r="80" spans="1:8" ht="15" customHeight="1">
      <c r="A80" s="454"/>
      <c r="B80" s="479"/>
      <c r="C80" s="459" t="s">
        <v>562</v>
      </c>
      <c r="D80" s="460" t="s">
        <v>668</v>
      </c>
      <c r="E80" s="461">
        <v>591</v>
      </c>
      <c r="F80" s="461">
        <v>637</v>
      </c>
      <c r="G80" s="461" t="e">
        <f>#N/A</f>
        <v>#N/A</v>
      </c>
      <c r="H80" s="461">
        <v>708</v>
      </c>
    </row>
    <row r="81" spans="1:8" ht="15" customHeight="1">
      <c r="A81" s="454"/>
      <c r="B81" s="479"/>
      <c r="C81" s="462" t="s">
        <v>563</v>
      </c>
      <c r="D81" s="463" t="s">
        <v>669</v>
      </c>
      <c r="E81" s="464">
        <v>632</v>
      </c>
      <c r="F81" s="464">
        <v>632</v>
      </c>
      <c r="G81" s="464" t="e">
        <f>#N/A</f>
        <v>#N/A</v>
      </c>
      <c r="H81" s="464">
        <v>475</v>
      </c>
    </row>
    <row r="82" spans="1:8" ht="15" customHeight="1">
      <c r="A82" s="454"/>
      <c r="B82" s="479"/>
      <c r="C82" s="462" t="s">
        <v>564</v>
      </c>
      <c r="D82" s="463" t="s">
        <v>670</v>
      </c>
      <c r="E82" s="464">
        <v>488</v>
      </c>
      <c r="F82" s="464">
        <v>519</v>
      </c>
      <c r="G82" s="464" t="e">
        <f>#N/A</f>
        <v>#N/A</v>
      </c>
      <c r="H82" s="464">
        <v>408</v>
      </c>
    </row>
    <row r="83" spans="1:8" ht="15" customHeight="1">
      <c r="A83" s="454"/>
      <c r="B83" s="479"/>
      <c r="C83" s="462" t="s">
        <v>566</v>
      </c>
      <c r="D83" s="463" t="s">
        <v>671</v>
      </c>
      <c r="E83" s="464">
        <v>368</v>
      </c>
      <c r="F83" s="464">
        <v>405</v>
      </c>
      <c r="G83" s="464" t="e">
        <f>#N/A</f>
        <v>#N/A</v>
      </c>
      <c r="H83" s="464">
        <v>399</v>
      </c>
    </row>
    <row r="84" spans="1:8" ht="15" customHeight="1">
      <c r="A84" s="454"/>
      <c r="B84" s="479"/>
      <c r="C84" s="474" t="s">
        <v>565</v>
      </c>
      <c r="D84" s="475" t="s">
        <v>672</v>
      </c>
      <c r="E84" s="476">
        <v>508</v>
      </c>
      <c r="F84" s="476">
        <v>493</v>
      </c>
      <c r="G84" s="476" t="e">
        <f>#N/A</f>
        <v>#N/A</v>
      </c>
      <c r="H84" s="476">
        <v>656</v>
      </c>
    </row>
    <row r="85" spans="1:8" ht="15" customHeight="1">
      <c r="A85" s="454"/>
      <c r="B85" s="481" t="s">
        <v>1729</v>
      </c>
      <c r="C85" s="456"/>
      <c r="D85" s="457"/>
      <c r="E85" s="458">
        <f>E4+E12+E29+E34+E40+E48+E55+E63+E74+E79</f>
        <v>49588</v>
      </c>
      <c r="F85" s="458">
        <f>F4+F12+F29+F34+F40+F48+F55+F63+F74+F79</f>
        <v>50849</v>
      </c>
      <c r="G85" s="458" t="e">
        <f>#N/A</f>
        <v>#N/A</v>
      </c>
      <c r="H85" s="458">
        <f>H4+H12+H29+H34+H40+H48+H55+H63+H74+H79</f>
        <v>62892</v>
      </c>
    </row>
    <row r="86" spans="1:8" ht="15" customHeight="1">
      <c r="A86" s="454"/>
      <c r="B86" s="481" t="s">
        <v>1139</v>
      </c>
      <c r="C86" s="456" t="s">
        <v>29</v>
      </c>
      <c r="D86" s="457"/>
      <c r="E86" s="458">
        <f>SUM(E87:E90)</f>
        <v>30003</v>
      </c>
      <c r="F86" s="458">
        <f>SUM(F87:F90)</f>
        <v>34019</v>
      </c>
      <c r="G86" s="458" t="e">
        <f>#N/A</f>
        <v>#N/A</v>
      </c>
      <c r="H86" s="458">
        <f>SUM(H87:H90)</f>
        <v>37155</v>
      </c>
    </row>
    <row r="87" spans="1:8" ht="15" customHeight="1">
      <c r="A87" s="454"/>
      <c r="B87" s="482" t="s">
        <v>1151</v>
      </c>
      <c r="C87" s="459"/>
      <c r="D87" s="460"/>
      <c r="E87" s="460">
        <v>10548</v>
      </c>
      <c r="F87" s="461">
        <v>11913</v>
      </c>
      <c r="G87" s="461" t="e">
        <f>#N/A</f>
        <v>#N/A</v>
      </c>
      <c r="H87" s="461">
        <v>8641</v>
      </c>
    </row>
    <row r="88" spans="1:8" ht="15" customHeight="1">
      <c r="A88" s="454"/>
      <c r="B88" s="483" t="s">
        <v>1152</v>
      </c>
      <c r="C88" s="462"/>
      <c r="D88" s="463"/>
      <c r="E88" s="463">
        <v>10773</v>
      </c>
      <c r="F88" s="464">
        <v>12540</v>
      </c>
      <c r="G88" s="464" t="e">
        <f>#N/A</f>
        <v>#N/A</v>
      </c>
      <c r="H88" s="464">
        <v>14660</v>
      </c>
    </row>
    <row r="89" spans="1:8" ht="15" customHeight="1">
      <c r="A89" s="454"/>
      <c r="B89" s="483" t="s">
        <v>1153</v>
      </c>
      <c r="C89" s="462"/>
      <c r="D89" s="463"/>
      <c r="E89" s="463">
        <v>4601</v>
      </c>
      <c r="F89" s="464">
        <v>4913</v>
      </c>
      <c r="G89" s="464" t="e">
        <f>#N/A</f>
        <v>#N/A</v>
      </c>
      <c r="H89" s="464">
        <v>3873</v>
      </c>
    </row>
    <row r="90" spans="1:8" ht="15" customHeight="1">
      <c r="A90" s="454"/>
      <c r="B90" s="484" t="s">
        <v>1154</v>
      </c>
      <c r="C90" s="465"/>
      <c r="D90" s="466"/>
      <c r="E90" s="466">
        <v>4081</v>
      </c>
      <c r="F90" s="467">
        <v>4653</v>
      </c>
      <c r="G90" s="467" t="e">
        <f>#N/A</f>
        <v>#N/A</v>
      </c>
      <c r="H90" s="467">
        <v>9981</v>
      </c>
    </row>
    <row r="91" spans="1:8" ht="15" customHeight="1">
      <c r="A91" s="454"/>
      <c r="B91" s="481" t="s">
        <v>1140</v>
      </c>
      <c r="C91" s="456" t="s">
        <v>29</v>
      </c>
      <c r="D91" s="457"/>
      <c r="E91" s="458">
        <f>SUM(E92:E96)</f>
        <v>34943</v>
      </c>
      <c r="F91" s="458">
        <f>SUM(F92:F96)</f>
        <v>34731</v>
      </c>
      <c r="G91" s="458" t="e">
        <f>#N/A</f>
        <v>#N/A</v>
      </c>
      <c r="H91" s="458">
        <f>SUM(H92:H96)</f>
        <v>55810</v>
      </c>
    </row>
    <row r="92" spans="1:8" ht="15" customHeight="1">
      <c r="A92" s="454"/>
      <c r="B92" s="485" t="s">
        <v>1154</v>
      </c>
      <c r="C92" s="459"/>
      <c r="D92" s="460"/>
      <c r="E92" s="461">
        <v>8123</v>
      </c>
      <c r="F92" s="461">
        <v>7986</v>
      </c>
      <c r="G92" s="461" t="e">
        <f>#N/A</f>
        <v>#N/A</v>
      </c>
      <c r="H92" s="461">
        <v>13790</v>
      </c>
    </row>
    <row r="93" spans="1:8" ht="15" customHeight="1">
      <c r="A93" s="454"/>
      <c r="B93" s="486" t="s">
        <v>1155</v>
      </c>
      <c r="C93" s="462"/>
      <c r="D93" s="463"/>
      <c r="E93" s="464">
        <v>2520</v>
      </c>
      <c r="F93" s="464">
        <v>2327</v>
      </c>
      <c r="G93" s="464" t="e">
        <f>#N/A</f>
        <v>#N/A</v>
      </c>
      <c r="H93" s="464">
        <v>2789</v>
      </c>
    </row>
    <row r="94" spans="1:8" ht="15" customHeight="1">
      <c r="A94" s="454"/>
      <c r="B94" s="486" t="s">
        <v>1156</v>
      </c>
      <c r="C94" s="462"/>
      <c r="D94" s="463"/>
      <c r="E94" s="464">
        <v>10626</v>
      </c>
      <c r="F94" s="464">
        <v>10574</v>
      </c>
      <c r="G94" s="464" t="e">
        <f>#N/A</f>
        <v>#N/A</v>
      </c>
      <c r="H94" s="464">
        <v>15807</v>
      </c>
    </row>
    <row r="95" spans="1:8" ht="15" customHeight="1">
      <c r="A95" s="454"/>
      <c r="B95" s="486" t="s">
        <v>1157</v>
      </c>
      <c r="C95" s="462"/>
      <c r="D95" s="463"/>
      <c r="E95" s="464">
        <v>12396</v>
      </c>
      <c r="F95" s="464">
        <v>12677</v>
      </c>
      <c r="G95" s="464" t="e">
        <f>#N/A</f>
        <v>#N/A</v>
      </c>
      <c r="H95" s="464">
        <v>20547</v>
      </c>
    </row>
    <row r="96" spans="1:8" ht="15" customHeight="1">
      <c r="A96" s="454"/>
      <c r="B96" s="487" t="s">
        <v>1158</v>
      </c>
      <c r="C96" s="465"/>
      <c r="D96" s="466"/>
      <c r="E96" s="467">
        <v>1278</v>
      </c>
      <c r="F96" s="467">
        <v>1167</v>
      </c>
      <c r="G96" s="467" t="e">
        <f>#N/A</f>
        <v>#N/A</v>
      </c>
      <c r="H96" s="467">
        <v>2877</v>
      </c>
    </row>
    <row r="97" spans="1:8" ht="15" customHeight="1">
      <c r="A97" s="454"/>
      <c r="B97" s="480" t="s">
        <v>1123</v>
      </c>
      <c r="C97" s="456" t="s">
        <v>29</v>
      </c>
      <c r="D97" s="457"/>
      <c r="E97" s="458">
        <f>SUM(E98:E105)</f>
        <v>12172</v>
      </c>
      <c r="F97" s="458">
        <f>SUM(F98:F105)</f>
        <v>12330</v>
      </c>
      <c r="G97" s="458" t="e">
        <f>#N/A</f>
        <v>#N/A</v>
      </c>
      <c r="H97" s="458">
        <f>SUM(H98:H105)</f>
        <v>16452</v>
      </c>
    </row>
    <row r="98" spans="1:8" ht="15" customHeight="1">
      <c r="A98" s="454"/>
      <c r="B98" s="479" t="s">
        <v>1155</v>
      </c>
      <c r="C98" s="459" t="s">
        <v>562</v>
      </c>
      <c r="D98" s="460" t="s">
        <v>1592</v>
      </c>
      <c r="E98" s="461">
        <v>789</v>
      </c>
      <c r="F98" s="461">
        <v>794</v>
      </c>
      <c r="G98" s="461" t="e">
        <f>#N/A</f>
        <v>#N/A</v>
      </c>
      <c r="H98" s="461">
        <v>1033</v>
      </c>
    </row>
    <row r="99" spans="1:8" ht="15" customHeight="1">
      <c r="A99" s="454"/>
      <c r="B99" s="479"/>
      <c r="C99" s="462" t="s">
        <v>563</v>
      </c>
      <c r="D99" s="463" t="s">
        <v>1240</v>
      </c>
      <c r="E99" s="464">
        <v>3201</v>
      </c>
      <c r="F99" s="464">
        <v>3316</v>
      </c>
      <c r="G99" s="464" t="e">
        <f>#N/A</f>
        <v>#N/A</v>
      </c>
      <c r="H99" s="464">
        <v>4524</v>
      </c>
    </row>
    <row r="100" spans="1:8" ht="15" customHeight="1">
      <c r="A100" s="454"/>
      <c r="B100" s="479"/>
      <c r="C100" s="462" t="s">
        <v>564</v>
      </c>
      <c r="D100" s="463" t="s">
        <v>1595</v>
      </c>
      <c r="E100" s="464">
        <v>3081</v>
      </c>
      <c r="F100" s="464">
        <v>3143</v>
      </c>
      <c r="G100" s="464" t="e">
        <f>#N/A</f>
        <v>#N/A</v>
      </c>
      <c r="H100" s="464">
        <v>4040</v>
      </c>
    </row>
    <row r="101" spans="1:8" ht="15" customHeight="1">
      <c r="A101" s="454"/>
      <c r="B101" s="479"/>
      <c r="C101" s="462" t="s">
        <v>566</v>
      </c>
      <c r="D101" s="463" t="s">
        <v>664</v>
      </c>
      <c r="E101" s="464">
        <v>1829</v>
      </c>
      <c r="F101" s="464">
        <v>1868</v>
      </c>
      <c r="G101" s="464" t="e">
        <f>#N/A</f>
        <v>#N/A</v>
      </c>
      <c r="H101" s="464">
        <v>2743</v>
      </c>
    </row>
    <row r="102" spans="1:8" ht="15" customHeight="1">
      <c r="A102" s="454"/>
      <c r="B102" s="479"/>
      <c r="C102" s="462" t="s">
        <v>565</v>
      </c>
      <c r="D102" s="463" t="s">
        <v>665</v>
      </c>
      <c r="E102" s="464">
        <v>631</v>
      </c>
      <c r="F102" s="464">
        <v>624</v>
      </c>
      <c r="G102" s="464" t="e">
        <f>#N/A</f>
        <v>#N/A</v>
      </c>
      <c r="H102" s="464">
        <v>1004</v>
      </c>
    </row>
    <row r="103" spans="1:8" ht="15" customHeight="1">
      <c r="A103" s="454"/>
      <c r="B103" s="479"/>
      <c r="C103" s="462" t="s">
        <v>438</v>
      </c>
      <c r="D103" s="463" t="s">
        <v>666</v>
      </c>
      <c r="E103" s="464">
        <v>1530</v>
      </c>
      <c r="F103" s="464">
        <v>1484</v>
      </c>
      <c r="G103" s="464" t="e">
        <f>#N/A</f>
        <v>#N/A</v>
      </c>
      <c r="H103" s="464">
        <v>1840</v>
      </c>
    </row>
    <row r="104" spans="1:8" ht="15" customHeight="1">
      <c r="A104" s="454"/>
      <c r="B104" s="479"/>
      <c r="C104" s="462" t="s">
        <v>428</v>
      </c>
      <c r="D104" s="463" t="s">
        <v>641</v>
      </c>
      <c r="E104" s="464">
        <v>857</v>
      </c>
      <c r="F104" s="464">
        <v>832</v>
      </c>
      <c r="G104" s="464" t="e">
        <f>#N/A</f>
        <v>#N/A</v>
      </c>
      <c r="H104" s="464">
        <v>901</v>
      </c>
    </row>
    <row r="105" spans="1:8" ht="15" customHeight="1">
      <c r="A105" s="477"/>
      <c r="B105" s="473"/>
      <c r="C105" s="465" t="s">
        <v>431</v>
      </c>
      <c r="D105" s="466" t="s">
        <v>667</v>
      </c>
      <c r="E105" s="467">
        <v>254</v>
      </c>
      <c r="F105" s="467">
        <v>269</v>
      </c>
      <c r="G105" s="467" t="e">
        <f>#N/A</f>
        <v>#N/A</v>
      </c>
      <c r="H105" s="467">
        <v>367</v>
      </c>
    </row>
    <row r="106" spans="1:8" ht="15" customHeight="1">
      <c r="A106" s="454" t="s">
        <v>1209</v>
      </c>
      <c r="B106" s="479" t="s">
        <v>1233</v>
      </c>
      <c r="C106" s="459" t="s">
        <v>29</v>
      </c>
      <c r="D106" s="460" t="s">
        <v>1233</v>
      </c>
      <c r="E106" s="461">
        <f>E107+E112</f>
        <v>3414</v>
      </c>
      <c r="F106" s="461">
        <f>F107+F112</f>
        <v>3699</v>
      </c>
      <c r="G106" s="461" t="e">
        <f>#N/A</f>
        <v>#N/A</v>
      </c>
      <c r="H106" s="461">
        <f>H107+H112</f>
        <v>3176</v>
      </c>
    </row>
    <row r="107" spans="1:8" ht="15" customHeight="1">
      <c r="A107" s="454"/>
      <c r="B107" s="479" t="s">
        <v>1159</v>
      </c>
      <c r="C107" s="456" t="s">
        <v>29</v>
      </c>
      <c r="D107" s="457" t="s">
        <v>1145</v>
      </c>
      <c r="E107" s="458">
        <f>SUM(E108:E111)</f>
        <v>2867</v>
      </c>
      <c r="F107" s="458">
        <f>SUM(F108:F111)</f>
        <v>3089</v>
      </c>
      <c r="G107" s="458" t="e">
        <f>#N/A</f>
        <v>#N/A</v>
      </c>
      <c r="H107" s="458">
        <f>SUM(H108:H111)</f>
        <v>2692</v>
      </c>
    </row>
    <row r="108" spans="1:8" ht="15" customHeight="1">
      <c r="A108" s="454"/>
      <c r="B108" s="479"/>
      <c r="C108" s="459" t="s">
        <v>563</v>
      </c>
      <c r="D108" s="460" t="s">
        <v>640</v>
      </c>
      <c r="E108" s="461">
        <v>92</v>
      </c>
      <c r="F108" s="461">
        <v>92</v>
      </c>
      <c r="G108" s="461" t="e">
        <f>#N/A</f>
        <v>#N/A</v>
      </c>
      <c r="H108" s="461">
        <v>61</v>
      </c>
    </row>
    <row r="109" spans="1:8" ht="15" customHeight="1">
      <c r="A109" s="454"/>
      <c r="B109" s="479"/>
      <c r="C109" s="462" t="s">
        <v>564</v>
      </c>
      <c r="D109" s="463" t="s">
        <v>676</v>
      </c>
      <c r="E109" s="464">
        <v>1728</v>
      </c>
      <c r="F109" s="464">
        <v>1894</v>
      </c>
      <c r="G109" s="464" t="e">
        <f>#N/A</f>
        <v>#N/A</v>
      </c>
      <c r="H109" s="464">
        <v>1794</v>
      </c>
    </row>
    <row r="110" spans="1:8" ht="15" customHeight="1">
      <c r="A110" s="454"/>
      <c r="B110" s="479"/>
      <c r="C110" s="462" t="s">
        <v>566</v>
      </c>
      <c r="D110" s="463" t="s">
        <v>1236</v>
      </c>
      <c r="E110" s="464">
        <v>77</v>
      </c>
      <c r="F110" s="464">
        <v>82</v>
      </c>
      <c r="G110" s="464" t="e">
        <f>#N/A</f>
        <v>#N/A</v>
      </c>
      <c r="H110" s="464">
        <v>62</v>
      </c>
    </row>
    <row r="111" spans="1:8" ht="15" customHeight="1">
      <c r="A111" s="454"/>
      <c r="B111" s="499"/>
      <c r="C111" s="462" t="s">
        <v>438</v>
      </c>
      <c r="D111" s="463" t="s">
        <v>677</v>
      </c>
      <c r="E111" s="464">
        <v>970</v>
      </c>
      <c r="F111" s="464">
        <v>1021</v>
      </c>
      <c r="G111" s="464" t="e">
        <f>#N/A</f>
        <v>#N/A</v>
      </c>
      <c r="H111" s="464">
        <v>775</v>
      </c>
    </row>
    <row r="112" spans="1:8" ht="15" customHeight="1">
      <c r="A112" s="454"/>
      <c r="B112" s="479" t="s">
        <v>1160</v>
      </c>
      <c r="C112" s="456" t="s">
        <v>29</v>
      </c>
      <c r="D112" s="457" t="s">
        <v>555</v>
      </c>
      <c r="E112" s="458">
        <f>E113</f>
        <v>547</v>
      </c>
      <c r="F112" s="458">
        <f>F113</f>
        <v>610</v>
      </c>
      <c r="G112" s="458" t="e">
        <f>#N/A</f>
        <v>#N/A</v>
      </c>
      <c r="H112" s="458">
        <f>H113</f>
        <v>484</v>
      </c>
    </row>
    <row r="113" spans="1:8" ht="15" customHeight="1">
      <c r="A113" s="454"/>
      <c r="B113" s="479"/>
      <c r="C113" s="459" t="s">
        <v>564</v>
      </c>
      <c r="D113" s="460" t="s">
        <v>658</v>
      </c>
      <c r="E113" s="461">
        <v>547</v>
      </c>
      <c r="F113" s="461">
        <v>610</v>
      </c>
      <c r="G113" s="461" t="e">
        <f>#N/A</f>
        <v>#N/A</v>
      </c>
      <c r="H113" s="461">
        <v>484</v>
      </c>
    </row>
    <row r="114" spans="1:8" ht="15" customHeight="1">
      <c r="A114" s="454"/>
      <c r="B114" s="480" t="s">
        <v>1122</v>
      </c>
      <c r="C114" s="456" t="s">
        <v>29</v>
      </c>
      <c r="D114" s="457"/>
      <c r="E114" s="458">
        <f>SUM(E115:E120)</f>
        <v>8409</v>
      </c>
      <c r="F114" s="458">
        <f>SUM(F115:F120)</f>
        <v>9224</v>
      </c>
      <c r="G114" s="458" t="e">
        <f>#N/A</f>
        <v>#N/A</v>
      </c>
      <c r="H114" s="458">
        <f>SUM(H115:H120)</f>
        <v>11547</v>
      </c>
    </row>
    <row r="115" spans="1:8" ht="15" customHeight="1">
      <c r="A115" s="454"/>
      <c r="B115" s="479" t="s">
        <v>1683</v>
      </c>
      <c r="C115" s="459" t="s">
        <v>562</v>
      </c>
      <c r="D115" s="460" t="s">
        <v>636</v>
      </c>
      <c r="E115" s="461">
        <v>2181</v>
      </c>
      <c r="F115" s="461">
        <v>2443</v>
      </c>
      <c r="G115" s="464" t="e">
        <f>#N/A</f>
        <v>#N/A</v>
      </c>
      <c r="H115" s="461">
        <v>4909</v>
      </c>
    </row>
    <row r="116" spans="1:8" ht="15" customHeight="1">
      <c r="A116" s="454"/>
      <c r="B116" s="479"/>
      <c r="C116" s="462" t="s">
        <v>563</v>
      </c>
      <c r="D116" s="463" t="s">
        <v>673</v>
      </c>
      <c r="E116" s="464">
        <v>2256</v>
      </c>
      <c r="F116" s="464">
        <v>2396</v>
      </c>
      <c r="G116" s="464" t="e">
        <f>#N/A</f>
        <v>#N/A</v>
      </c>
      <c r="H116" s="464">
        <v>2335</v>
      </c>
    </row>
    <row r="117" spans="1:8" ht="15" customHeight="1">
      <c r="A117" s="454"/>
      <c r="B117" s="479"/>
      <c r="C117" s="462" t="s">
        <v>564</v>
      </c>
      <c r="D117" s="463" t="s">
        <v>674</v>
      </c>
      <c r="E117" s="464">
        <v>2251</v>
      </c>
      <c r="F117" s="464">
        <v>2545</v>
      </c>
      <c r="G117" s="464" t="e">
        <f>#N/A</f>
        <v>#N/A</v>
      </c>
      <c r="H117" s="464">
        <v>2328</v>
      </c>
    </row>
    <row r="118" spans="1:8" ht="15" customHeight="1">
      <c r="A118" s="454"/>
      <c r="B118" s="479"/>
      <c r="C118" s="462" t="s">
        <v>565</v>
      </c>
      <c r="D118" s="463" t="s">
        <v>675</v>
      </c>
      <c r="E118" s="464">
        <v>973</v>
      </c>
      <c r="F118" s="464">
        <v>1045</v>
      </c>
      <c r="G118" s="464" t="e">
        <f>#N/A</f>
        <v>#N/A</v>
      </c>
      <c r="H118" s="464">
        <v>1265</v>
      </c>
    </row>
    <row r="119" spans="1:8" ht="15" customHeight="1">
      <c r="A119" s="454"/>
      <c r="B119" s="479"/>
      <c r="C119" s="462" t="s">
        <v>438</v>
      </c>
      <c r="D119" s="463" t="s">
        <v>638</v>
      </c>
      <c r="E119" s="464">
        <v>359</v>
      </c>
      <c r="F119" s="464">
        <v>380</v>
      </c>
      <c r="G119" s="464" t="e">
        <f>#N/A</f>
        <v>#N/A</v>
      </c>
      <c r="H119" s="464">
        <v>309</v>
      </c>
    </row>
    <row r="120" spans="1:8" ht="15" customHeight="1">
      <c r="A120" s="454"/>
      <c r="B120" s="473"/>
      <c r="C120" s="465" t="s">
        <v>428</v>
      </c>
      <c r="D120" s="466" t="s">
        <v>639</v>
      </c>
      <c r="E120" s="467">
        <v>389</v>
      </c>
      <c r="F120" s="467">
        <v>415</v>
      </c>
      <c r="G120" s="467" t="e">
        <f>#N/A</f>
        <v>#N/A</v>
      </c>
      <c r="H120" s="467">
        <v>401</v>
      </c>
    </row>
    <row r="121" spans="1:8" ht="15" customHeight="1">
      <c r="A121" s="450" t="s">
        <v>1210</v>
      </c>
      <c r="B121" s="445" t="s">
        <v>1009</v>
      </c>
      <c r="C121" s="887" t="s">
        <v>1010</v>
      </c>
      <c r="D121" s="888"/>
      <c r="E121" s="488">
        <f>E238+E239+E242+E258+E266+E279+E287+E301</f>
        <v>63264</v>
      </c>
      <c r="F121" s="488">
        <f>F238+F239+F242+F258+F266+F279+F287+F301</f>
        <v>67932</v>
      </c>
      <c r="G121" s="488" t="e">
        <f>G238+G239+G242+G258+G266+G279+G287+G301</f>
        <v>#N/A</v>
      </c>
      <c r="H121" s="488">
        <f>H238+H239+H242+H258+H266+H279+H287+H301</f>
        <v>64014</v>
      </c>
    </row>
    <row r="122" spans="1:8" ht="15" customHeight="1">
      <c r="A122" s="454"/>
      <c r="B122" s="468" t="s">
        <v>1161</v>
      </c>
      <c r="C122" s="456" t="s">
        <v>29</v>
      </c>
      <c r="D122" s="457"/>
      <c r="E122" s="458">
        <f>SUM(E123:E133)</f>
        <v>3609</v>
      </c>
      <c r="F122" s="458">
        <f>SUM(F123:F133)</f>
        <v>3783</v>
      </c>
      <c r="G122" s="458" t="e">
        <f>#N/A</f>
        <v>#N/A</v>
      </c>
      <c r="H122" s="458">
        <f>SUM(H123:H133)</f>
        <v>3765</v>
      </c>
    </row>
    <row r="123" spans="1:8" ht="15" customHeight="1">
      <c r="A123" s="454"/>
      <c r="B123" s="455"/>
      <c r="C123" s="459" t="s">
        <v>562</v>
      </c>
      <c r="D123" s="460" t="s">
        <v>678</v>
      </c>
      <c r="E123" s="461">
        <v>382</v>
      </c>
      <c r="F123" s="461">
        <v>378</v>
      </c>
      <c r="G123" s="461" t="e">
        <f>#N/A</f>
        <v>#N/A</v>
      </c>
      <c r="H123" s="461">
        <v>521</v>
      </c>
    </row>
    <row r="124" spans="1:8" ht="15" customHeight="1">
      <c r="A124" s="454"/>
      <c r="B124" s="455"/>
      <c r="C124" s="462" t="s">
        <v>563</v>
      </c>
      <c r="D124" s="463" t="s">
        <v>679</v>
      </c>
      <c r="E124" s="464">
        <v>284</v>
      </c>
      <c r="F124" s="464">
        <v>321</v>
      </c>
      <c r="G124" s="464" t="e">
        <f>#N/A</f>
        <v>#N/A</v>
      </c>
      <c r="H124" s="464">
        <v>445</v>
      </c>
    </row>
    <row r="125" spans="1:8" ht="15" customHeight="1">
      <c r="A125" s="454"/>
      <c r="B125" s="455"/>
      <c r="C125" s="462" t="s">
        <v>564</v>
      </c>
      <c r="D125" s="463" t="s">
        <v>680</v>
      </c>
      <c r="E125" s="464">
        <v>279</v>
      </c>
      <c r="F125" s="464">
        <v>307</v>
      </c>
      <c r="G125" s="464" t="e">
        <f>#N/A</f>
        <v>#N/A</v>
      </c>
      <c r="H125" s="464">
        <v>328</v>
      </c>
    </row>
    <row r="126" spans="1:8" ht="15" customHeight="1">
      <c r="A126" s="454"/>
      <c r="B126" s="455"/>
      <c r="C126" s="462" t="s">
        <v>566</v>
      </c>
      <c r="D126" s="463" t="s">
        <v>681</v>
      </c>
      <c r="E126" s="464">
        <v>206</v>
      </c>
      <c r="F126" s="464">
        <v>226</v>
      </c>
      <c r="G126" s="464" t="e">
        <f>#N/A</f>
        <v>#N/A</v>
      </c>
      <c r="H126" s="464">
        <v>155</v>
      </c>
    </row>
    <row r="127" spans="1:8" ht="15" customHeight="1">
      <c r="A127" s="454"/>
      <c r="B127" s="455"/>
      <c r="C127" s="462" t="s">
        <v>565</v>
      </c>
      <c r="D127" s="463" t="s">
        <v>682</v>
      </c>
      <c r="E127" s="464">
        <v>381</v>
      </c>
      <c r="F127" s="464">
        <v>462</v>
      </c>
      <c r="G127" s="464" t="e">
        <f>#N/A</f>
        <v>#N/A</v>
      </c>
      <c r="H127" s="464">
        <v>733</v>
      </c>
    </row>
    <row r="128" spans="1:8" ht="15" customHeight="1">
      <c r="A128" s="454"/>
      <c r="B128" s="455"/>
      <c r="C128" s="462" t="s">
        <v>438</v>
      </c>
      <c r="D128" s="463" t="s">
        <v>683</v>
      </c>
      <c r="E128" s="464">
        <v>494</v>
      </c>
      <c r="F128" s="464">
        <v>524</v>
      </c>
      <c r="G128" s="464" t="e">
        <f>#N/A</f>
        <v>#N/A</v>
      </c>
      <c r="H128" s="464">
        <v>321</v>
      </c>
    </row>
    <row r="129" spans="1:8" ht="15" customHeight="1">
      <c r="A129" s="454"/>
      <c r="B129" s="455"/>
      <c r="C129" s="462" t="s">
        <v>428</v>
      </c>
      <c r="D129" s="463" t="s">
        <v>684</v>
      </c>
      <c r="E129" s="464">
        <v>292</v>
      </c>
      <c r="F129" s="464">
        <v>269</v>
      </c>
      <c r="G129" s="464" t="e">
        <f>#N/A</f>
        <v>#N/A</v>
      </c>
      <c r="H129" s="464">
        <v>320</v>
      </c>
    </row>
    <row r="130" spans="1:8" ht="15" customHeight="1">
      <c r="A130" s="454"/>
      <c r="B130" s="455"/>
      <c r="C130" s="462" t="s">
        <v>431</v>
      </c>
      <c r="D130" s="463" t="s">
        <v>685</v>
      </c>
      <c r="E130" s="464">
        <v>342</v>
      </c>
      <c r="F130" s="464">
        <v>386</v>
      </c>
      <c r="G130" s="464" t="e">
        <f>#N/A</f>
        <v>#N/A</v>
      </c>
      <c r="H130" s="464">
        <v>321</v>
      </c>
    </row>
    <row r="131" spans="1:8" ht="15" customHeight="1">
      <c r="A131" s="454"/>
      <c r="B131" s="455"/>
      <c r="C131" s="462" t="s">
        <v>432</v>
      </c>
      <c r="D131" s="463" t="s">
        <v>686</v>
      </c>
      <c r="E131" s="464">
        <v>242</v>
      </c>
      <c r="F131" s="464">
        <v>234</v>
      </c>
      <c r="G131" s="464" t="e">
        <f>#N/A</f>
        <v>#N/A</v>
      </c>
      <c r="H131" s="464">
        <v>162</v>
      </c>
    </row>
    <row r="132" spans="1:8" ht="15" customHeight="1">
      <c r="A132" s="454"/>
      <c r="B132" s="455"/>
      <c r="C132" s="462" t="s">
        <v>795</v>
      </c>
      <c r="D132" s="463" t="s">
        <v>687</v>
      </c>
      <c r="E132" s="464">
        <v>478</v>
      </c>
      <c r="F132" s="464">
        <v>499</v>
      </c>
      <c r="G132" s="476" t="e">
        <f>#N/A</f>
        <v>#N/A</v>
      </c>
      <c r="H132" s="464">
        <v>456</v>
      </c>
    </row>
    <row r="133" spans="1:8" ht="15" customHeight="1">
      <c r="A133" s="454"/>
      <c r="B133" s="473"/>
      <c r="C133" s="489" t="s">
        <v>561</v>
      </c>
      <c r="D133" s="490"/>
      <c r="E133" s="490">
        <v>229</v>
      </c>
      <c r="F133" s="490">
        <v>177</v>
      </c>
      <c r="G133" s="476" t="e">
        <f>#N/A</f>
        <v>#N/A</v>
      </c>
      <c r="H133" s="490">
        <v>3</v>
      </c>
    </row>
    <row r="134" spans="1:8" ht="15" customHeight="1">
      <c r="A134" s="454"/>
      <c r="B134" s="455" t="s">
        <v>1162</v>
      </c>
      <c r="C134" s="456" t="s">
        <v>29</v>
      </c>
      <c r="D134" s="457"/>
      <c r="E134" s="458">
        <f>SUM(E135:E148)</f>
        <v>4503</v>
      </c>
      <c r="F134" s="458">
        <f>SUM(F135:F148)</f>
        <v>4935</v>
      </c>
      <c r="G134" s="458" t="e">
        <f>#N/A</f>
        <v>#N/A</v>
      </c>
      <c r="H134" s="458">
        <f>SUM(H135:H148)</f>
        <v>4217</v>
      </c>
    </row>
    <row r="135" spans="1:8" ht="15" customHeight="1">
      <c r="A135" s="454"/>
      <c r="B135" s="455"/>
      <c r="C135" s="459" t="s">
        <v>562</v>
      </c>
      <c r="D135" s="460" t="s">
        <v>1673</v>
      </c>
      <c r="E135" s="461">
        <v>615</v>
      </c>
      <c r="F135" s="461">
        <v>720</v>
      </c>
      <c r="G135" s="461" t="e">
        <f>#N/A</f>
        <v>#N/A</v>
      </c>
      <c r="H135" s="461">
        <v>533</v>
      </c>
    </row>
    <row r="136" spans="1:8" ht="15" customHeight="1">
      <c r="A136" s="454"/>
      <c r="B136" s="479"/>
      <c r="C136" s="462" t="s">
        <v>563</v>
      </c>
      <c r="D136" s="463" t="s">
        <v>688</v>
      </c>
      <c r="E136" s="464">
        <v>472</v>
      </c>
      <c r="F136" s="464">
        <v>553</v>
      </c>
      <c r="G136" s="464" t="e">
        <f>#N/A</f>
        <v>#N/A</v>
      </c>
      <c r="H136" s="464">
        <v>616</v>
      </c>
    </row>
    <row r="137" spans="1:8" ht="15" customHeight="1">
      <c r="A137" s="454"/>
      <c r="B137" s="455"/>
      <c r="C137" s="462" t="s">
        <v>564</v>
      </c>
      <c r="D137" s="463" t="s">
        <v>689</v>
      </c>
      <c r="E137" s="464">
        <v>290</v>
      </c>
      <c r="F137" s="464">
        <v>322</v>
      </c>
      <c r="G137" s="464" t="e">
        <f>#N/A</f>
        <v>#N/A</v>
      </c>
      <c r="H137" s="464">
        <v>355</v>
      </c>
    </row>
    <row r="138" spans="1:8" ht="15" customHeight="1">
      <c r="A138" s="454"/>
      <c r="B138" s="455"/>
      <c r="C138" s="462" t="s">
        <v>566</v>
      </c>
      <c r="D138" s="463" t="s">
        <v>690</v>
      </c>
      <c r="E138" s="464">
        <v>276</v>
      </c>
      <c r="F138" s="464">
        <v>321</v>
      </c>
      <c r="G138" s="464" t="e">
        <f>#N/A</f>
        <v>#N/A</v>
      </c>
      <c r="H138" s="464">
        <v>232</v>
      </c>
    </row>
    <row r="139" spans="1:8" ht="15" customHeight="1">
      <c r="A139" s="454"/>
      <c r="B139" s="455"/>
      <c r="C139" s="462" t="s">
        <v>565</v>
      </c>
      <c r="D139" s="463" t="s">
        <v>691</v>
      </c>
      <c r="E139" s="464">
        <v>313</v>
      </c>
      <c r="F139" s="464">
        <v>300</v>
      </c>
      <c r="G139" s="464" t="e">
        <f>#N/A</f>
        <v>#N/A</v>
      </c>
      <c r="H139" s="464">
        <v>287</v>
      </c>
    </row>
    <row r="140" spans="1:8" ht="15" customHeight="1">
      <c r="A140" s="454"/>
      <c r="B140" s="455"/>
      <c r="C140" s="462" t="s">
        <v>438</v>
      </c>
      <c r="D140" s="463" t="s">
        <v>692</v>
      </c>
      <c r="E140" s="464">
        <v>305</v>
      </c>
      <c r="F140" s="464">
        <v>340</v>
      </c>
      <c r="G140" s="464" t="e">
        <f>#N/A</f>
        <v>#N/A</v>
      </c>
      <c r="H140" s="464">
        <v>228</v>
      </c>
    </row>
    <row r="141" spans="1:8" ht="15" customHeight="1">
      <c r="A141" s="454"/>
      <c r="B141" s="455"/>
      <c r="C141" s="462" t="s">
        <v>428</v>
      </c>
      <c r="D141" s="463" t="s">
        <v>693</v>
      </c>
      <c r="E141" s="464">
        <v>283</v>
      </c>
      <c r="F141" s="464">
        <v>320</v>
      </c>
      <c r="G141" s="464" t="e">
        <f>#N/A</f>
        <v>#N/A</v>
      </c>
      <c r="H141" s="464">
        <v>270</v>
      </c>
    </row>
    <row r="142" spans="1:8" ht="15" customHeight="1">
      <c r="A142" s="454"/>
      <c r="B142" s="455"/>
      <c r="C142" s="462" t="s">
        <v>431</v>
      </c>
      <c r="D142" s="463" t="s">
        <v>694</v>
      </c>
      <c r="E142" s="464">
        <v>268</v>
      </c>
      <c r="F142" s="464">
        <v>279</v>
      </c>
      <c r="G142" s="464" t="e">
        <f>#N/A</f>
        <v>#N/A</v>
      </c>
      <c r="H142" s="464">
        <v>201</v>
      </c>
    </row>
    <row r="143" spans="1:8" ht="15" customHeight="1">
      <c r="A143" s="454"/>
      <c r="B143" s="455"/>
      <c r="C143" s="462" t="s">
        <v>432</v>
      </c>
      <c r="D143" s="463" t="s">
        <v>695</v>
      </c>
      <c r="E143" s="464">
        <v>245</v>
      </c>
      <c r="F143" s="464">
        <v>262</v>
      </c>
      <c r="G143" s="464" t="e">
        <f>#N/A</f>
        <v>#N/A</v>
      </c>
      <c r="H143" s="464">
        <v>170</v>
      </c>
    </row>
    <row r="144" spans="1:8" ht="15" customHeight="1">
      <c r="A144" s="454"/>
      <c r="B144" s="455"/>
      <c r="C144" s="462" t="s">
        <v>795</v>
      </c>
      <c r="D144" s="463" t="s">
        <v>696</v>
      </c>
      <c r="E144" s="464">
        <v>262</v>
      </c>
      <c r="F144" s="464">
        <v>219</v>
      </c>
      <c r="G144" s="464" t="e">
        <f>#N/A</f>
        <v>#N/A</v>
      </c>
      <c r="H144" s="464">
        <v>150</v>
      </c>
    </row>
    <row r="145" spans="1:8" ht="15" customHeight="1">
      <c r="A145" s="454"/>
      <c r="B145" s="455"/>
      <c r="C145" s="462" t="s">
        <v>796</v>
      </c>
      <c r="D145" s="463" t="s">
        <v>697</v>
      </c>
      <c r="E145" s="464">
        <v>239</v>
      </c>
      <c r="F145" s="464">
        <v>304</v>
      </c>
      <c r="G145" s="464" t="e">
        <f>#N/A</f>
        <v>#N/A</v>
      </c>
      <c r="H145" s="464">
        <v>268</v>
      </c>
    </row>
    <row r="146" spans="1:8" ht="15" customHeight="1">
      <c r="A146" s="454"/>
      <c r="B146" s="455"/>
      <c r="C146" s="462" t="s">
        <v>797</v>
      </c>
      <c r="D146" s="463" t="s">
        <v>698</v>
      </c>
      <c r="E146" s="464">
        <v>289</v>
      </c>
      <c r="F146" s="464">
        <v>313</v>
      </c>
      <c r="G146" s="464" t="e">
        <f>#N/A</f>
        <v>#N/A</v>
      </c>
      <c r="H146" s="464">
        <v>240</v>
      </c>
    </row>
    <row r="147" spans="1:8" ht="15" customHeight="1">
      <c r="A147" s="454"/>
      <c r="B147" s="455"/>
      <c r="C147" s="462" t="s">
        <v>567</v>
      </c>
      <c r="D147" s="463" t="s">
        <v>699</v>
      </c>
      <c r="E147" s="464">
        <v>361</v>
      </c>
      <c r="F147" s="464">
        <v>393</v>
      </c>
      <c r="G147" s="464" t="e">
        <f>#N/A</f>
        <v>#N/A</v>
      </c>
      <c r="H147" s="464">
        <v>469</v>
      </c>
    </row>
    <row r="148" spans="1:8" ht="15" customHeight="1">
      <c r="A148" s="454"/>
      <c r="B148" s="473"/>
      <c r="C148" s="465" t="s">
        <v>1250</v>
      </c>
      <c r="D148" s="466" t="s">
        <v>700</v>
      </c>
      <c r="E148" s="467">
        <v>285</v>
      </c>
      <c r="F148" s="467">
        <v>289</v>
      </c>
      <c r="G148" s="467" t="e">
        <f>#N/A</f>
        <v>#N/A</v>
      </c>
      <c r="H148" s="467">
        <v>198</v>
      </c>
    </row>
    <row r="149" spans="1:8" ht="15" customHeight="1">
      <c r="A149" s="454"/>
      <c r="B149" s="455" t="s">
        <v>1163</v>
      </c>
      <c r="C149" s="471" t="s">
        <v>29</v>
      </c>
      <c r="D149" s="478"/>
      <c r="E149" s="472">
        <f>SUM(E150:E157)</f>
        <v>2372</v>
      </c>
      <c r="F149" s="472">
        <f>SUM(F150:F157)</f>
        <v>2544</v>
      </c>
      <c r="G149" s="472" t="e">
        <f>#N/A</f>
        <v>#N/A</v>
      </c>
      <c r="H149" s="472">
        <f>SUM(H150:H157)</f>
        <v>2216</v>
      </c>
    </row>
    <row r="150" spans="1:8" ht="15" customHeight="1">
      <c r="A150" s="454"/>
      <c r="B150" s="455"/>
      <c r="C150" s="459" t="s">
        <v>562</v>
      </c>
      <c r="D150" s="460" t="s">
        <v>701</v>
      </c>
      <c r="E150" s="461">
        <v>199</v>
      </c>
      <c r="F150" s="461">
        <v>188</v>
      </c>
      <c r="G150" s="461" t="e">
        <f>#N/A</f>
        <v>#N/A</v>
      </c>
      <c r="H150" s="461">
        <v>132</v>
      </c>
    </row>
    <row r="151" spans="1:8" ht="15" customHeight="1">
      <c r="A151" s="454"/>
      <c r="B151" s="455"/>
      <c r="C151" s="462" t="s">
        <v>563</v>
      </c>
      <c r="D151" s="463" t="s">
        <v>702</v>
      </c>
      <c r="E151" s="464">
        <v>292</v>
      </c>
      <c r="F151" s="464">
        <v>337</v>
      </c>
      <c r="G151" s="464" t="e">
        <f>#N/A</f>
        <v>#N/A</v>
      </c>
      <c r="H151" s="464">
        <v>245</v>
      </c>
    </row>
    <row r="152" spans="1:8" ht="15" customHeight="1">
      <c r="A152" s="454"/>
      <c r="B152" s="455"/>
      <c r="C152" s="462" t="s">
        <v>564</v>
      </c>
      <c r="D152" s="463" t="s">
        <v>703</v>
      </c>
      <c r="E152" s="464">
        <v>247</v>
      </c>
      <c r="F152" s="464">
        <v>260</v>
      </c>
      <c r="G152" s="464" t="e">
        <f>#N/A</f>
        <v>#N/A</v>
      </c>
      <c r="H152" s="464">
        <v>195</v>
      </c>
    </row>
    <row r="153" spans="1:8" ht="15" customHeight="1">
      <c r="A153" s="454"/>
      <c r="B153" s="455"/>
      <c r="C153" s="462" t="s">
        <v>566</v>
      </c>
      <c r="D153" s="463" t="s">
        <v>704</v>
      </c>
      <c r="E153" s="464">
        <v>410</v>
      </c>
      <c r="F153" s="464">
        <v>427</v>
      </c>
      <c r="G153" s="464" t="e">
        <f>#N/A</f>
        <v>#N/A</v>
      </c>
      <c r="H153" s="464">
        <v>347</v>
      </c>
    </row>
    <row r="154" spans="1:8" ht="15" customHeight="1">
      <c r="A154" s="454"/>
      <c r="B154" s="455"/>
      <c r="C154" s="462" t="s">
        <v>565</v>
      </c>
      <c r="D154" s="463" t="s">
        <v>702</v>
      </c>
      <c r="E154" s="464">
        <v>248</v>
      </c>
      <c r="F154" s="464">
        <v>260</v>
      </c>
      <c r="G154" s="464" t="e">
        <f>#N/A</f>
        <v>#N/A</v>
      </c>
      <c r="H154" s="464">
        <v>260</v>
      </c>
    </row>
    <row r="155" spans="1:8" ht="15" customHeight="1">
      <c r="A155" s="454"/>
      <c r="B155" s="455"/>
      <c r="C155" s="462" t="s">
        <v>438</v>
      </c>
      <c r="D155" s="463" t="s">
        <v>705</v>
      </c>
      <c r="E155" s="464">
        <v>189</v>
      </c>
      <c r="F155" s="464">
        <v>210</v>
      </c>
      <c r="G155" s="464" t="e">
        <f>#N/A</f>
        <v>#N/A</v>
      </c>
      <c r="H155" s="464">
        <v>221</v>
      </c>
    </row>
    <row r="156" spans="1:8" ht="15" customHeight="1">
      <c r="A156" s="454"/>
      <c r="B156" s="455"/>
      <c r="C156" s="462" t="s">
        <v>428</v>
      </c>
      <c r="D156" s="463" t="s">
        <v>706</v>
      </c>
      <c r="E156" s="464">
        <v>309</v>
      </c>
      <c r="F156" s="464">
        <v>321</v>
      </c>
      <c r="G156" s="464" t="e">
        <f>#N/A</f>
        <v>#N/A</v>
      </c>
      <c r="H156" s="464">
        <v>205</v>
      </c>
    </row>
    <row r="157" spans="1:8" ht="15" customHeight="1">
      <c r="A157" s="477"/>
      <c r="B157" s="473"/>
      <c r="C157" s="465" t="s">
        <v>431</v>
      </c>
      <c r="D157" s="466" t="s">
        <v>707</v>
      </c>
      <c r="E157" s="467">
        <v>478</v>
      </c>
      <c r="F157" s="467">
        <v>541</v>
      </c>
      <c r="G157" s="467" t="e">
        <f>#N/A</f>
        <v>#N/A</v>
      </c>
      <c r="H157" s="467">
        <v>611</v>
      </c>
    </row>
    <row r="158" spans="1:8" ht="15" customHeight="1">
      <c r="A158" s="454" t="s">
        <v>1211</v>
      </c>
      <c r="B158" s="468" t="s">
        <v>1164</v>
      </c>
      <c r="C158" s="456" t="s">
        <v>29</v>
      </c>
      <c r="D158" s="457"/>
      <c r="E158" s="458">
        <f>SUM(E159:E172)</f>
        <v>4013</v>
      </c>
      <c r="F158" s="458">
        <f>SUM(F159:F172)</f>
        <v>4407</v>
      </c>
      <c r="G158" s="458" t="e">
        <f>#N/A</f>
        <v>#N/A</v>
      </c>
      <c r="H158" s="458">
        <f>SUM(H159:H172)</f>
        <v>4537</v>
      </c>
    </row>
    <row r="159" spans="1:8" ht="15" customHeight="1">
      <c r="A159" s="454"/>
      <c r="B159" s="455"/>
      <c r="C159" s="459" t="s">
        <v>562</v>
      </c>
      <c r="D159" s="460" t="s">
        <v>636</v>
      </c>
      <c r="E159" s="461">
        <v>176</v>
      </c>
      <c r="F159" s="461">
        <v>201</v>
      </c>
      <c r="G159" s="461" t="e">
        <f>#N/A</f>
        <v>#N/A</v>
      </c>
      <c r="H159" s="461">
        <v>164</v>
      </c>
    </row>
    <row r="160" spans="1:8" ht="15" customHeight="1">
      <c r="A160" s="454"/>
      <c r="B160" s="455"/>
      <c r="C160" s="462" t="s">
        <v>563</v>
      </c>
      <c r="D160" s="463" t="s">
        <v>715</v>
      </c>
      <c r="E160" s="464">
        <v>143</v>
      </c>
      <c r="F160" s="464">
        <v>196</v>
      </c>
      <c r="G160" s="464" t="e">
        <f>#N/A</f>
        <v>#N/A</v>
      </c>
      <c r="H160" s="464">
        <v>102</v>
      </c>
    </row>
    <row r="161" spans="1:8" ht="15" customHeight="1">
      <c r="A161" s="454"/>
      <c r="B161" s="455"/>
      <c r="C161" s="462" t="s">
        <v>564</v>
      </c>
      <c r="D161" s="463" t="s">
        <v>716</v>
      </c>
      <c r="E161" s="464">
        <v>530</v>
      </c>
      <c r="F161" s="464">
        <v>613</v>
      </c>
      <c r="G161" s="464" t="e">
        <f>#N/A</f>
        <v>#N/A</v>
      </c>
      <c r="H161" s="464">
        <v>1264</v>
      </c>
    </row>
    <row r="162" spans="1:8" ht="15" customHeight="1">
      <c r="A162" s="454"/>
      <c r="B162" s="455"/>
      <c r="C162" s="462" t="s">
        <v>566</v>
      </c>
      <c r="D162" s="463" t="s">
        <v>717</v>
      </c>
      <c r="E162" s="464">
        <v>365</v>
      </c>
      <c r="F162" s="464">
        <v>367</v>
      </c>
      <c r="G162" s="464" t="e">
        <f>#N/A</f>
        <v>#N/A</v>
      </c>
      <c r="H162" s="464">
        <v>357</v>
      </c>
    </row>
    <row r="163" spans="1:8" ht="15" customHeight="1">
      <c r="A163" s="454"/>
      <c r="B163" s="455"/>
      <c r="C163" s="462" t="s">
        <v>565</v>
      </c>
      <c r="D163" s="463" t="s">
        <v>718</v>
      </c>
      <c r="E163" s="464">
        <v>488</v>
      </c>
      <c r="F163" s="464">
        <v>525</v>
      </c>
      <c r="G163" s="464">
        <f>SUM(E163:F163)</f>
        <v>1013</v>
      </c>
      <c r="H163" s="464">
        <v>389</v>
      </c>
    </row>
    <row r="164" spans="1:8" ht="15" customHeight="1">
      <c r="A164" s="454"/>
      <c r="B164" s="455"/>
      <c r="C164" s="462" t="s">
        <v>438</v>
      </c>
      <c r="D164" s="463" t="s">
        <v>719</v>
      </c>
      <c r="E164" s="464">
        <v>217</v>
      </c>
      <c r="F164" s="464">
        <v>233</v>
      </c>
      <c r="G164" s="464" t="e">
        <f>#N/A</f>
        <v>#N/A</v>
      </c>
      <c r="H164" s="464">
        <v>250</v>
      </c>
    </row>
    <row r="165" spans="1:8" ht="15" customHeight="1">
      <c r="A165" s="454"/>
      <c r="B165" s="455"/>
      <c r="C165" s="462" t="s">
        <v>428</v>
      </c>
      <c r="D165" s="463" t="s">
        <v>720</v>
      </c>
      <c r="E165" s="464">
        <v>379</v>
      </c>
      <c r="F165" s="464">
        <v>374</v>
      </c>
      <c r="G165" s="464" t="e">
        <f>#N/A</f>
        <v>#N/A</v>
      </c>
      <c r="H165" s="464">
        <v>287</v>
      </c>
    </row>
    <row r="166" spans="1:8" ht="15" customHeight="1">
      <c r="A166" s="454"/>
      <c r="B166" s="455"/>
      <c r="C166" s="462" t="s">
        <v>431</v>
      </c>
      <c r="D166" s="463" t="s">
        <v>721</v>
      </c>
      <c r="E166" s="464">
        <v>195</v>
      </c>
      <c r="F166" s="464">
        <v>203</v>
      </c>
      <c r="G166" s="464" t="e">
        <f>#N/A</f>
        <v>#N/A</v>
      </c>
      <c r="H166" s="464">
        <v>197</v>
      </c>
    </row>
    <row r="167" spans="1:8" ht="15" customHeight="1">
      <c r="A167" s="454"/>
      <c r="B167" s="455"/>
      <c r="C167" s="462" t="s">
        <v>432</v>
      </c>
      <c r="D167" s="463" t="s">
        <v>722</v>
      </c>
      <c r="E167" s="464">
        <v>368</v>
      </c>
      <c r="F167" s="464">
        <v>420</v>
      </c>
      <c r="G167" s="464" t="e">
        <f>#N/A</f>
        <v>#N/A</v>
      </c>
      <c r="H167" s="464">
        <v>313</v>
      </c>
    </row>
    <row r="168" spans="1:8" ht="15" customHeight="1">
      <c r="A168" s="454"/>
      <c r="B168" s="455"/>
      <c r="C168" s="462" t="s">
        <v>795</v>
      </c>
      <c r="D168" s="463" t="s">
        <v>723</v>
      </c>
      <c r="E168" s="464">
        <v>190</v>
      </c>
      <c r="F168" s="464">
        <v>223</v>
      </c>
      <c r="G168" s="464" t="e">
        <f>#N/A</f>
        <v>#N/A</v>
      </c>
      <c r="H168" s="464">
        <v>168</v>
      </c>
    </row>
    <row r="169" spans="1:8" ht="15" customHeight="1">
      <c r="A169" s="454"/>
      <c r="B169" s="455"/>
      <c r="C169" s="462" t="s">
        <v>796</v>
      </c>
      <c r="D169" s="463" t="s">
        <v>724</v>
      </c>
      <c r="E169" s="464">
        <v>182</v>
      </c>
      <c r="F169" s="464">
        <v>194</v>
      </c>
      <c r="G169" s="464" t="e">
        <f>#N/A</f>
        <v>#N/A</v>
      </c>
      <c r="H169" s="464">
        <v>126</v>
      </c>
    </row>
    <row r="170" spans="1:8" ht="15" customHeight="1">
      <c r="A170" s="454"/>
      <c r="B170" s="455"/>
      <c r="C170" s="462" t="s">
        <v>797</v>
      </c>
      <c r="D170" s="463" t="s">
        <v>725</v>
      </c>
      <c r="E170" s="464">
        <v>145</v>
      </c>
      <c r="F170" s="464">
        <v>162</v>
      </c>
      <c r="G170" s="464" t="e">
        <f>#N/A</f>
        <v>#N/A</v>
      </c>
      <c r="H170" s="464">
        <v>137</v>
      </c>
    </row>
    <row r="171" spans="1:8" ht="15" customHeight="1">
      <c r="A171" s="454"/>
      <c r="B171" s="455"/>
      <c r="C171" s="462" t="s">
        <v>567</v>
      </c>
      <c r="D171" s="463" t="s">
        <v>726</v>
      </c>
      <c r="E171" s="464">
        <v>108</v>
      </c>
      <c r="F171" s="464">
        <v>126</v>
      </c>
      <c r="G171" s="464" t="e">
        <f>#N/A</f>
        <v>#N/A</v>
      </c>
      <c r="H171" s="464">
        <v>89</v>
      </c>
    </row>
    <row r="172" spans="1:8" ht="15" customHeight="1">
      <c r="A172" s="454"/>
      <c r="B172" s="473"/>
      <c r="C172" s="465" t="s">
        <v>1247</v>
      </c>
      <c r="D172" s="466" t="s">
        <v>727</v>
      </c>
      <c r="E172" s="467">
        <v>527</v>
      </c>
      <c r="F172" s="467">
        <v>570</v>
      </c>
      <c r="G172" s="467" t="e">
        <f>#N/A</f>
        <v>#N/A</v>
      </c>
      <c r="H172" s="467">
        <v>694</v>
      </c>
    </row>
    <row r="173" spans="1:8" ht="15" customHeight="1">
      <c r="A173" s="454"/>
      <c r="B173" s="468" t="s">
        <v>1165</v>
      </c>
      <c r="C173" s="456" t="s">
        <v>29</v>
      </c>
      <c r="D173" s="457"/>
      <c r="E173" s="458">
        <f>SUM(E174:E184)</f>
        <v>5123</v>
      </c>
      <c r="F173" s="458">
        <f>SUM(F174:F184)</f>
        <v>5409</v>
      </c>
      <c r="G173" s="458" t="e">
        <f>#N/A</f>
        <v>#N/A</v>
      </c>
      <c r="H173" s="458">
        <f>SUM(H174:H184)</f>
        <v>4498</v>
      </c>
    </row>
    <row r="174" spans="1:8" ht="15" customHeight="1">
      <c r="A174" s="454"/>
      <c r="B174" s="455"/>
      <c r="C174" s="459" t="s">
        <v>563</v>
      </c>
      <c r="D174" s="460" t="s">
        <v>728</v>
      </c>
      <c r="E174" s="461">
        <v>1244</v>
      </c>
      <c r="F174" s="461">
        <v>1381</v>
      </c>
      <c r="G174" s="461" t="e">
        <f>#N/A</f>
        <v>#N/A</v>
      </c>
      <c r="H174" s="461">
        <v>1515</v>
      </c>
    </row>
    <row r="175" spans="1:8" ht="15" customHeight="1">
      <c r="A175" s="454"/>
      <c r="B175" s="455"/>
      <c r="C175" s="462" t="s">
        <v>564</v>
      </c>
      <c r="D175" s="463" t="s">
        <v>729</v>
      </c>
      <c r="E175" s="464">
        <v>275</v>
      </c>
      <c r="F175" s="464">
        <v>279</v>
      </c>
      <c r="G175" s="464" t="e">
        <f>#N/A</f>
        <v>#N/A</v>
      </c>
      <c r="H175" s="464">
        <v>225</v>
      </c>
    </row>
    <row r="176" spans="1:8" ht="15" customHeight="1">
      <c r="A176" s="454"/>
      <c r="B176" s="455"/>
      <c r="C176" s="462" t="s">
        <v>566</v>
      </c>
      <c r="D176" s="463" t="s">
        <v>636</v>
      </c>
      <c r="E176" s="464">
        <v>194</v>
      </c>
      <c r="F176" s="464">
        <v>208</v>
      </c>
      <c r="G176" s="464" t="e">
        <f>#N/A</f>
        <v>#N/A</v>
      </c>
      <c r="H176" s="464">
        <v>171</v>
      </c>
    </row>
    <row r="177" spans="1:8" ht="15" customHeight="1">
      <c r="A177" s="454"/>
      <c r="B177" s="455"/>
      <c r="C177" s="462" t="s">
        <v>565</v>
      </c>
      <c r="D177" s="463" t="s">
        <v>730</v>
      </c>
      <c r="E177" s="464">
        <v>241</v>
      </c>
      <c r="F177" s="464">
        <v>263</v>
      </c>
      <c r="G177" s="464" t="e">
        <f>#N/A</f>
        <v>#N/A</v>
      </c>
      <c r="H177" s="464">
        <v>206</v>
      </c>
    </row>
    <row r="178" spans="1:8" ht="15" customHeight="1">
      <c r="A178" s="454"/>
      <c r="B178" s="455"/>
      <c r="C178" s="462" t="s">
        <v>438</v>
      </c>
      <c r="D178" s="463" t="s">
        <v>731</v>
      </c>
      <c r="E178" s="464">
        <v>571</v>
      </c>
      <c r="F178" s="464">
        <v>588</v>
      </c>
      <c r="G178" s="464" t="e">
        <f>#N/A</f>
        <v>#N/A</v>
      </c>
      <c r="H178" s="464">
        <v>462</v>
      </c>
    </row>
    <row r="179" spans="1:8" ht="15" customHeight="1">
      <c r="A179" s="454"/>
      <c r="B179" s="455"/>
      <c r="C179" s="462" t="s">
        <v>428</v>
      </c>
      <c r="D179" s="463" t="s">
        <v>732</v>
      </c>
      <c r="E179" s="464">
        <v>621</v>
      </c>
      <c r="F179" s="464">
        <v>664</v>
      </c>
      <c r="G179" s="464" t="e">
        <f>#N/A</f>
        <v>#N/A</v>
      </c>
      <c r="H179" s="464">
        <v>446</v>
      </c>
    </row>
    <row r="180" spans="1:8" ht="15" customHeight="1">
      <c r="A180" s="454"/>
      <c r="B180" s="455"/>
      <c r="C180" s="462" t="s">
        <v>431</v>
      </c>
      <c r="D180" s="463" t="s">
        <v>733</v>
      </c>
      <c r="E180" s="464">
        <v>151</v>
      </c>
      <c r="F180" s="464">
        <v>149</v>
      </c>
      <c r="G180" s="464" t="e">
        <f>#N/A</f>
        <v>#N/A</v>
      </c>
      <c r="H180" s="464">
        <v>164</v>
      </c>
    </row>
    <row r="181" spans="1:8" ht="15" customHeight="1">
      <c r="A181" s="454"/>
      <c r="B181" s="455"/>
      <c r="C181" s="462" t="s">
        <v>432</v>
      </c>
      <c r="D181" s="463" t="s">
        <v>734</v>
      </c>
      <c r="E181" s="464">
        <v>463</v>
      </c>
      <c r="F181" s="464">
        <v>434</v>
      </c>
      <c r="G181" s="464" t="e">
        <f>#N/A</f>
        <v>#N/A</v>
      </c>
      <c r="H181" s="464">
        <v>357</v>
      </c>
    </row>
    <row r="182" spans="1:8" ht="15" customHeight="1">
      <c r="A182" s="454"/>
      <c r="B182" s="455"/>
      <c r="C182" s="462" t="s">
        <v>795</v>
      </c>
      <c r="D182" s="463" t="s">
        <v>735</v>
      </c>
      <c r="E182" s="464">
        <v>496</v>
      </c>
      <c r="F182" s="464">
        <v>521</v>
      </c>
      <c r="G182" s="464" t="e">
        <f>#N/A</f>
        <v>#N/A</v>
      </c>
      <c r="H182" s="464">
        <v>396</v>
      </c>
    </row>
    <row r="183" spans="1:8" ht="15" customHeight="1">
      <c r="A183" s="454"/>
      <c r="B183" s="455"/>
      <c r="C183" s="462" t="s">
        <v>796</v>
      </c>
      <c r="D183" s="463" t="s">
        <v>736</v>
      </c>
      <c r="E183" s="464">
        <v>511</v>
      </c>
      <c r="F183" s="464">
        <v>523</v>
      </c>
      <c r="G183" s="464" t="e">
        <f>#N/A</f>
        <v>#N/A</v>
      </c>
      <c r="H183" s="464">
        <v>328</v>
      </c>
    </row>
    <row r="184" spans="1:8" ht="15" customHeight="1">
      <c r="A184" s="454"/>
      <c r="B184" s="455"/>
      <c r="C184" s="465" t="s">
        <v>567</v>
      </c>
      <c r="D184" s="466" t="s">
        <v>1116</v>
      </c>
      <c r="E184" s="467">
        <v>356</v>
      </c>
      <c r="F184" s="467">
        <v>399</v>
      </c>
      <c r="G184" s="467" t="e">
        <f>#N/A</f>
        <v>#N/A</v>
      </c>
      <c r="H184" s="467">
        <v>228</v>
      </c>
    </row>
    <row r="185" spans="1:8" ht="15" customHeight="1">
      <c r="A185" s="454"/>
      <c r="B185" s="468" t="s">
        <v>1166</v>
      </c>
      <c r="C185" s="456" t="s">
        <v>29</v>
      </c>
      <c r="D185" s="457"/>
      <c r="E185" s="458">
        <f>SUM(E186:E195)</f>
        <v>2598</v>
      </c>
      <c r="F185" s="458">
        <f>SUM(F186:F195)</f>
        <v>2767</v>
      </c>
      <c r="G185" s="458" t="e">
        <f>#N/A</f>
        <v>#N/A</v>
      </c>
      <c r="H185" s="458">
        <f>SUM(H186:H195)</f>
        <v>2489</v>
      </c>
    </row>
    <row r="186" spans="1:8" ht="15" customHeight="1">
      <c r="A186" s="454"/>
      <c r="B186" s="455"/>
      <c r="C186" s="459" t="s">
        <v>562</v>
      </c>
      <c r="D186" s="460" t="s">
        <v>737</v>
      </c>
      <c r="E186" s="461">
        <v>125</v>
      </c>
      <c r="F186" s="461">
        <v>133</v>
      </c>
      <c r="G186" s="461" t="e">
        <f>#N/A</f>
        <v>#N/A</v>
      </c>
      <c r="H186" s="461">
        <v>197</v>
      </c>
    </row>
    <row r="187" spans="1:8" ht="15" customHeight="1">
      <c r="A187" s="454"/>
      <c r="B187" s="455"/>
      <c r="C187" s="462" t="s">
        <v>564</v>
      </c>
      <c r="D187" s="463" t="s">
        <v>738</v>
      </c>
      <c r="E187" s="464">
        <v>168</v>
      </c>
      <c r="F187" s="464">
        <v>180</v>
      </c>
      <c r="G187" s="464" t="e">
        <f>#N/A</f>
        <v>#N/A</v>
      </c>
      <c r="H187" s="464">
        <v>168</v>
      </c>
    </row>
    <row r="188" spans="1:8" ht="15" customHeight="1">
      <c r="A188" s="454"/>
      <c r="B188" s="455"/>
      <c r="C188" s="462" t="s">
        <v>566</v>
      </c>
      <c r="D188" s="463" t="s">
        <v>739</v>
      </c>
      <c r="E188" s="464">
        <v>486</v>
      </c>
      <c r="F188" s="464">
        <v>523</v>
      </c>
      <c r="G188" s="464" t="e">
        <f>#N/A</f>
        <v>#N/A</v>
      </c>
      <c r="H188" s="464">
        <v>432</v>
      </c>
    </row>
    <row r="189" spans="1:8" ht="15" customHeight="1">
      <c r="A189" s="454"/>
      <c r="B189" s="455"/>
      <c r="C189" s="462" t="s">
        <v>565</v>
      </c>
      <c r="D189" s="463" t="s">
        <v>740</v>
      </c>
      <c r="E189" s="464">
        <v>244</v>
      </c>
      <c r="F189" s="464">
        <v>252</v>
      </c>
      <c r="G189" s="464" t="e">
        <f>#N/A</f>
        <v>#N/A</v>
      </c>
      <c r="H189" s="464">
        <v>201</v>
      </c>
    </row>
    <row r="190" spans="1:8" ht="15" customHeight="1">
      <c r="A190" s="454"/>
      <c r="B190" s="455"/>
      <c r="C190" s="462" t="s">
        <v>438</v>
      </c>
      <c r="D190" s="463" t="s">
        <v>741</v>
      </c>
      <c r="E190" s="464">
        <v>171</v>
      </c>
      <c r="F190" s="464">
        <v>196</v>
      </c>
      <c r="G190" s="464" t="e">
        <f>#N/A</f>
        <v>#N/A</v>
      </c>
      <c r="H190" s="464">
        <v>267</v>
      </c>
    </row>
    <row r="191" spans="1:8" ht="15" customHeight="1">
      <c r="A191" s="454"/>
      <c r="B191" s="455"/>
      <c r="C191" s="462" t="s">
        <v>428</v>
      </c>
      <c r="D191" s="463" t="s">
        <v>742</v>
      </c>
      <c r="E191" s="464">
        <v>525</v>
      </c>
      <c r="F191" s="464">
        <v>528</v>
      </c>
      <c r="G191" s="464" t="e">
        <f>#N/A</f>
        <v>#N/A</v>
      </c>
      <c r="H191" s="464">
        <v>397</v>
      </c>
    </row>
    <row r="192" spans="1:8" ht="15" customHeight="1">
      <c r="A192" s="454"/>
      <c r="B192" s="455"/>
      <c r="C192" s="462" t="s">
        <v>431</v>
      </c>
      <c r="D192" s="463" t="s">
        <v>743</v>
      </c>
      <c r="E192" s="464">
        <v>160</v>
      </c>
      <c r="F192" s="464">
        <v>179</v>
      </c>
      <c r="G192" s="464" t="e">
        <f>#N/A</f>
        <v>#N/A</v>
      </c>
      <c r="H192" s="464">
        <v>187</v>
      </c>
    </row>
    <row r="193" spans="1:8" ht="15" customHeight="1">
      <c r="A193" s="454"/>
      <c r="B193" s="455"/>
      <c r="C193" s="462" t="s">
        <v>432</v>
      </c>
      <c r="D193" s="463" t="s">
        <v>744</v>
      </c>
      <c r="E193" s="464">
        <v>269</v>
      </c>
      <c r="F193" s="464">
        <v>249</v>
      </c>
      <c r="G193" s="464" t="e">
        <f>#N/A</f>
        <v>#N/A</v>
      </c>
      <c r="H193" s="464">
        <v>222</v>
      </c>
    </row>
    <row r="194" spans="1:8" ht="15" customHeight="1">
      <c r="A194" s="454"/>
      <c r="B194" s="455"/>
      <c r="C194" s="462" t="s">
        <v>795</v>
      </c>
      <c r="D194" s="463" t="s">
        <v>745</v>
      </c>
      <c r="E194" s="464">
        <v>260</v>
      </c>
      <c r="F194" s="464">
        <v>316</v>
      </c>
      <c r="G194" s="464" t="e">
        <f>#N/A</f>
        <v>#N/A</v>
      </c>
      <c r="H194" s="464">
        <v>269</v>
      </c>
    </row>
    <row r="195" spans="1:8" ht="15" customHeight="1">
      <c r="A195" s="454"/>
      <c r="B195" s="470"/>
      <c r="C195" s="465" t="s">
        <v>796</v>
      </c>
      <c r="D195" s="466" t="s">
        <v>746</v>
      </c>
      <c r="E195" s="467">
        <v>190</v>
      </c>
      <c r="F195" s="467">
        <v>211</v>
      </c>
      <c r="G195" s="467" t="e">
        <f>#N/A</f>
        <v>#N/A</v>
      </c>
      <c r="H195" s="467">
        <v>149</v>
      </c>
    </row>
    <row r="196" spans="1:8" ht="15" customHeight="1">
      <c r="A196" s="454"/>
      <c r="B196" s="455" t="s">
        <v>1167</v>
      </c>
      <c r="C196" s="471" t="s">
        <v>29</v>
      </c>
      <c r="D196" s="478"/>
      <c r="E196" s="472">
        <f>SUM(E197:E205)</f>
        <v>2326</v>
      </c>
      <c r="F196" s="472">
        <f>SUM(F197:F205)</f>
        <v>2493</v>
      </c>
      <c r="G196" s="472" t="e">
        <f>#N/A</f>
        <v>#N/A</v>
      </c>
      <c r="H196" s="472">
        <f>SUM(H197:H205)</f>
        <v>1938</v>
      </c>
    </row>
    <row r="197" spans="1:8" ht="15" customHeight="1">
      <c r="A197" s="454"/>
      <c r="B197" s="455"/>
      <c r="C197" s="459" t="s">
        <v>562</v>
      </c>
      <c r="D197" s="460" t="s">
        <v>686</v>
      </c>
      <c r="E197" s="461">
        <v>162</v>
      </c>
      <c r="F197" s="461">
        <v>205</v>
      </c>
      <c r="G197" s="461" t="e">
        <f>#N/A</f>
        <v>#N/A</v>
      </c>
      <c r="H197" s="461">
        <v>132</v>
      </c>
    </row>
    <row r="198" spans="1:8" ht="15" customHeight="1">
      <c r="A198" s="454"/>
      <c r="B198" s="455"/>
      <c r="C198" s="462" t="s">
        <v>563</v>
      </c>
      <c r="D198" s="463" t="s">
        <v>747</v>
      </c>
      <c r="E198" s="464">
        <v>179</v>
      </c>
      <c r="F198" s="464">
        <v>203</v>
      </c>
      <c r="G198" s="464" t="e">
        <f>#N/A</f>
        <v>#N/A</v>
      </c>
      <c r="H198" s="464">
        <v>220</v>
      </c>
    </row>
    <row r="199" spans="1:8" ht="15" customHeight="1">
      <c r="A199" s="454"/>
      <c r="B199" s="455"/>
      <c r="C199" s="462" t="s">
        <v>564</v>
      </c>
      <c r="D199" s="463" t="s">
        <v>748</v>
      </c>
      <c r="E199" s="464">
        <v>325</v>
      </c>
      <c r="F199" s="464">
        <v>322</v>
      </c>
      <c r="G199" s="464" t="e">
        <f>#N/A</f>
        <v>#N/A</v>
      </c>
      <c r="H199" s="464">
        <v>286</v>
      </c>
    </row>
    <row r="200" spans="1:8" ht="15" customHeight="1">
      <c r="A200" s="454"/>
      <c r="B200" s="455"/>
      <c r="C200" s="462" t="s">
        <v>566</v>
      </c>
      <c r="D200" s="463" t="s">
        <v>749</v>
      </c>
      <c r="E200" s="464">
        <v>440</v>
      </c>
      <c r="F200" s="464">
        <v>462</v>
      </c>
      <c r="G200" s="464" t="e">
        <f>#N/A</f>
        <v>#N/A</v>
      </c>
      <c r="H200" s="464">
        <v>256</v>
      </c>
    </row>
    <row r="201" spans="1:8" ht="15" customHeight="1">
      <c r="A201" s="454"/>
      <c r="B201" s="455"/>
      <c r="C201" s="462" t="s">
        <v>565</v>
      </c>
      <c r="D201" s="463" t="s">
        <v>1241</v>
      </c>
      <c r="E201" s="464">
        <v>395</v>
      </c>
      <c r="F201" s="464">
        <v>384</v>
      </c>
      <c r="G201" s="464" t="e">
        <f>#N/A</f>
        <v>#N/A</v>
      </c>
      <c r="H201" s="464">
        <v>322</v>
      </c>
    </row>
    <row r="202" spans="1:8" ht="15" customHeight="1">
      <c r="A202" s="454"/>
      <c r="B202" s="455"/>
      <c r="C202" s="462" t="s">
        <v>438</v>
      </c>
      <c r="D202" s="463" t="s">
        <v>750</v>
      </c>
      <c r="E202" s="464">
        <v>251</v>
      </c>
      <c r="F202" s="464">
        <v>289</v>
      </c>
      <c r="G202" s="464" t="e">
        <f>#N/A</f>
        <v>#N/A</v>
      </c>
      <c r="H202" s="464">
        <v>165</v>
      </c>
    </row>
    <row r="203" spans="1:8" ht="15" customHeight="1">
      <c r="A203" s="454"/>
      <c r="B203" s="455"/>
      <c r="C203" s="462" t="s">
        <v>428</v>
      </c>
      <c r="D203" s="463" t="s">
        <v>751</v>
      </c>
      <c r="E203" s="464">
        <v>217</v>
      </c>
      <c r="F203" s="464">
        <v>217</v>
      </c>
      <c r="G203" s="464" t="e">
        <f>#N/A</f>
        <v>#N/A</v>
      </c>
      <c r="H203" s="464">
        <v>196</v>
      </c>
    </row>
    <row r="204" spans="1:8" ht="15" customHeight="1">
      <c r="A204" s="454"/>
      <c r="B204" s="455"/>
      <c r="C204" s="462" t="s">
        <v>431</v>
      </c>
      <c r="D204" s="463" t="s">
        <v>752</v>
      </c>
      <c r="E204" s="464">
        <v>144</v>
      </c>
      <c r="F204" s="464">
        <v>147</v>
      </c>
      <c r="G204" s="464" t="e">
        <f>#N/A</f>
        <v>#N/A</v>
      </c>
      <c r="H204" s="464">
        <v>204</v>
      </c>
    </row>
    <row r="205" spans="1:8" ht="15" customHeight="1">
      <c r="A205" s="477"/>
      <c r="B205" s="473"/>
      <c r="C205" s="465" t="s">
        <v>432</v>
      </c>
      <c r="D205" s="466" t="s">
        <v>739</v>
      </c>
      <c r="E205" s="467">
        <v>213</v>
      </c>
      <c r="F205" s="467">
        <v>264</v>
      </c>
      <c r="G205" s="467" t="e">
        <f>#N/A</f>
        <v>#N/A</v>
      </c>
      <c r="H205" s="467">
        <v>157</v>
      </c>
    </row>
    <row r="206" spans="1:8" ht="15" customHeight="1">
      <c r="A206" s="454" t="s">
        <v>1211</v>
      </c>
      <c r="B206" s="468" t="s">
        <v>1168</v>
      </c>
      <c r="C206" s="456" t="s">
        <v>29</v>
      </c>
      <c r="D206" s="457"/>
      <c r="E206" s="458">
        <f>SUM(E207:E214)</f>
        <v>2902</v>
      </c>
      <c r="F206" s="458">
        <f>SUM(F207:F214)</f>
        <v>3168</v>
      </c>
      <c r="G206" s="458" t="e">
        <f>#N/A</f>
        <v>#N/A</v>
      </c>
      <c r="H206" s="458">
        <f>SUM(H207:H214)</f>
        <v>2036</v>
      </c>
    </row>
    <row r="207" spans="1:8" ht="15" customHeight="1">
      <c r="A207" s="454"/>
      <c r="B207" s="455"/>
      <c r="C207" s="459" t="s">
        <v>562</v>
      </c>
      <c r="D207" s="460" t="s">
        <v>753</v>
      </c>
      <c r="E207" s="461">
        <v>305</v>
      </c>
      <c r="F207" s="461">
        <v>383</v>
      </c>
      <c r="G207" s="461" t="e">
        <f>#N/A</f>
        <v>#N/A</v>
      </c>
      <c r="H207" s="461">
        <v>272</v>
      </c>
    </row>
    <row r="208" spans="1:8" ht="15" customHeight="1">
      <c r="A208" s="454"/>
      <c r="B208" s="455"/>
      <c r="C208" s="462" t="s">
        <v>563</v>
      </c>
      <c r="D208" s="463" t="s">
        <v>754</v>
      </c>
      <c r="E208" s="464">
        <v>262</v>
      </c>
      <c r="F208" s="464">
        <v>285</v>
      </c>
      <c r="G208" s="464" t="e">
        <f>#N/A</f>
        <v>#N/A</v>
      </c>
      <c r="H208" s="464">
        <v>168</v>
      </c>
    </row>
    <row r="209" spans="1:8" ht="15" customHeight="1">
      <c r="A209" s="454"/>
      <c r="B209" s="455"/>
      <c r="C209" s="462" t="s">
        <v>564</v>
      </c>
      <c r="D209" s="463" t="s">
        <v>755</v>
      </c>
      <c r="E209" s="464">
        <v>445</v>
      </c>
      <c r="F209" s="464">
        <v>469</v>
      </c>
      <c r="G209" s="464" t="e">
        <f>#N/A</f>
        <v>#N/A</v>
      </c>
      <c r="H209" s="464">
        <v>284</v>
      </c>
    </row>
    <row r="210" spans="1:8" ht="15" customHeight="1">
      <c r="A210" s="454"/>
      <c r="B210" s="455"/>
      <c r="C210" s="462" t="s">
        <v>566</v>
      </c>
      <c r="D210" s="463" t="s">
        <v>756</v>
      </c>
      <c r="E210" s="464">
        <v>450</v>
      </c>
      <c r="F210" s="464">
        <v>507</v>
      </c>
      <c r="G210" s="464" t="e">
        <f>#N/A</f>
        <v>#N/A</v>
      </c>
      <c r="H210" s="464">
        <v>311</v>
      </c>
    </row>
    <row r="211" spans="1:8" ht="15" customHeight="1">
      <c r="A211" s="454"/>
      <c r="B211" s="455"/>
      <c r="C211" s="462" t="s">
        <v>565</v>
      </c>
      <c r="D211" s="463" t="s">
        <v>757</v>
      </c>
      <c r="E211" s="464">
        <v>407</v>
      </c>
      <c r="F211" s="464">
        <v>441</v>
      </c>
      <c r="G211" s="464" t="e">
        <f>#N/A</f>
        <v>#N/A</v>
      </c>
      <c r="H211" s="464">
        <v>247</v>
      </c>
    </row>
    <row r="212" spans="1:8" ht="15" customHeight="1">
      <c r="A212" s="454"/>
      <c r="B212" s="455"/>
      <c r="C212" s="462" t="s">
        <v>438</v>
      </c>
      <c r="D212" s="463" t="s">
        <v>758</v>
      </c>
      <c r="E212" s="464">
        <v>364</v>
      </c>
      <c r="F212" s="464">
        <v>388</v>
      </c>
      <c r="G212" s="464" t="e">
        <f>#N/A</f>
        <v>#N/A</v>
      </c>
      <c r="H212" s="464">
        <v>263</v>
      </c>
    </row>
    <row r="213" spans="1:8" ht="15" customHeight="1">
      <c r="A213" s="454"/>
      <c r="B213" s="455"/>
      <c r="C213" s="462" t="s">
        <v>428</v>
      </c>
      <c r="D213" s="463" t="s">
        <v>759</v>
      </c>
      <c r="E213" s="464">
        <v>331</v>
      </c>
      <c r="F213" s="464">
        <v>342</v>
      </c>
      <c r="G213" s="464" t="e">
        <f>#N/A</f>
        <v>#N/A</v>
      </c>
      <c r="H213" s="464">
        <v>229</v>
      </c>
    </row>
    <row r="214" spans="1:8" ht="15" customHeight="1">
      <c r="A214" s="454"/>
      <c r="B214" s="470"/>
      <c r="C214" s="465" t="s">
        <v>431</v>
      </c>
      <c r="D214" s="466" t="s">
        <v>1242</v>
      </c>
      <c r="E214" s="467">
        <v>338</v>
      </c>
      <c r="F214" s="467">
        <v>353</v>
      </c>
      <c r="G214" s="467" t="e">
        <f>#N/A</f>
        <v>#N/A</v>
      </c>
      <c r="H214" s="467">
        <v>262</v>
      </c>
    </row>
    <row r="215" spans="1:8" ht="15" customHeight="1">
      <c r="A215" s="454"/>
      <c r="B215" s="468" t="s">
        <v>1169</v>
      </c>
      <c r="C215" s="456" t="s">
        <v>29</v>
      </c>
      <c r="D215" s="457"/>
      <c r="E215" s="458">
        <f>SUM(E216:E218)</f>
        <v>743</v>
      </c>
      <c r="F215" s="458">
        <f>SUM(F216:F218)</f>
        <v>711</v>
      </c>
      <c r="G215" s="458">
        <f>SUM(E215:F215)</f>
        <v>1454</v>
      </c>
      <c r="H215" s="458">
        <f>SUM(H216:H218)</f>
        <v>501</v>
      </c>
    </row>
    <row r="216" spans="1:8" ht="15" customHeight="1">
      <c r="A216" s="454"/>
      <c r="B216" s="455"/>
      <c r="C216" s="459" t="s">
        <v>564</v>
      </c>
      <c r="D216" s="460" t="s">
        <v>760</v>
      </c>
      <c r="E216" s="461">
        <v>238</v>
      </c>
      <c r="F216" s="461">
        <v>222</v>
      </c>
      <c r="G216" s="461">
        <f>SUM(E216:F216)</f>
        <v>460</v>
      </c>
      <c r="H216" s="461">
        <v>163</v>
      </c>
    </row>
    <row r="217" spans="1:8" ht="15" customHeight="1">
      <c r="A217" s="454"/>
      <c r="B217" s="455"/>
      <c r="C217" s="462" t="s">
        <v>566</v>
      </c>
      <c r="D217" s="463" t="s">
        <v>750</v>
      </c>
      <c r="E217" s="464">
        <v>198</v>
      </c>
      <c r="F217" s="464">
        <v>200</v>
      </c>
      <c r="G217" s="464">
        <f>SUM(E217:F217)</f>
        <v>398</v>
      </c>
      <c r="H217" s="464">
        <v>152</v>
      </c>
    </row>
    <row r="218" spans="1:8" ht="15" customHeight="1">
      <c r="A218" s="454"/>
      <c r="B218" s="470"/>
      <c r="C218" s="474" t="s">
        <v>565</v>
      </c>
      <c r="D218" s="475" t="s">
        <v>760</v>
      </c>
      <c r="E218" s="476">
        <v>307</v>
      </c>
      <c r="F218" s="476">
        <v>289</v>
      </c>
      <c r="G218" s="476">
        <f>SUM(E218:F218)</f>
        <v>596</v>
      </c>
      <c r="H218" s="476">
        <v>186</v>
      </c>
    </row>
    <row r="219" spans="1:8" ht="15" customHeight="1">
      <c r="A219" s="454"/>
      <c r="B219" s="468" t="s">
        <v>1170</v>
      </c>
      <c r="C219" s="456" t="s">
        <v>29</v>
      </c>
      <c r="D219" s="457"/>
      <c r="E219" s="458">
        <f>SUM(E220:E228)</f>
        <v>1758</v>
      </c>
      <c r="F219" s="458">
        <f>SUM(F220:F228)</f>
        <v>1928</v>
      </c>
      <c r="G219" s="458" t="e">
        <f>#N/A</f>
        <v>#N/A</v>
      </c>
      <c r="H219" s="458">
        <f>SUM(H220:H228)</f>
        <v>1698</v>
      </c>
    </row>
    <row r="220" spans="1:8" ht="15" customHeight="1">
      <c r="A220" s="454"/>
      <c r="B220" s="455"/>
      <c r="C220" s="459" t="s">
        <v>562</v>
      </c>
      <c r="D220" s="460" t="s">
        <v>761</v>
      </c>
      <c r="E220" s="461">
        <v>337</v>
      </c>
      <c r="F220" s="461">
        <v>373</v>
      </c>
      <c r="G220" s="461" t="e">
        <f>#N/A</f>
        <v>#N/A</v>
      </c>
      <c r="H220" s="461">
        <v>340</v>
      </c>
    </row>
    <row r="221" spans="1:8" ht="15" customHeight="1">
      <c r="A221" s="454"/>
      <c r="B221" s="455"/>
      <c r="C221" s="462" t="s">
        <v>563</v>
      </c>
      <c r="D221" s="463" t="s">
        <v>762</v>
      </c>
      <c r="E221" s="464">
        <v>164</v>
      </c>
      <c r="F221" s="464">
        <v>173</v>
      </c>
      <c r="G221" s="464" t="e">
        <f>#N/A</f>
        <v>#N/A</v>
      </c>
      <c r="H221" s="464">
        <v>120</v>
      </c>
    </row>
    <row r="222" spans="1:8" ht="15" customHeight="1">
      <c r="A222" s="454"/>
      <c r="B222" s="455"/>
      <c r="C222" s="462" t="s">
        <v>564</v>
      </c>
      <c r="D222" s="463" t="s">
        <v>763</v>
      </c>
      <c r="E222" s="464">
        <v>150</v>
      </c>
      <c r="F222" s="464">
        <v>161</v>
      </c>
      <c r="G222" s="464" t="e">
        <f>#N/A</f>
        <v>#N/A</v>
      </c>
      <c r="H222" s="464">
        <v>133</v>
      </c>
    </row>
    <row r="223" spans="1:8" ht="15" customHeight="1">
      <c r="A223" s="454"/>
      <c r="B223" s="455"/>
      <c r="C223" s="462" t="s">
        <v>566</v>
      </c>
      <c r="D223" s="463" t="s">
        <v>764</v>
      </c>
      <c r="E223" s="464">
        <v>162</v>
      </c>
      <c r="F223" s="464">
        <v>184</v>
      </c>
      <c r="G223" s="464" t="e">
        <f>#N/A</f>
        <v>#N/A</v>
      </c>
      <c r="H223" s="464">
        <v>206</v>
      </c>
    </row>
    <row r="224" spans="1:8" ht="15" customHeight="1">
      <c r="A224" s="454"/>
      <c r="B224" s="455"/>
      <c r="C224" s="462" t="s">
        <v>565</v>
      </c>
      <c r="D224" s="463" t="s">
        <v>765</v>
      </c>
      <c r="E224" s="464">
        <v>227</v>
      </c>
      <c r="F224" s="464">
        <v>250</v>
      </c>
      <c r="G224" s="464" t="e">
        <f>#N/A</f>
        <v>#N/A</v>
      </c>
      <c r="H224" s="464">
        <v>193</v>
      </c>
    </row>
    <row r="225" spans="1:8" ht="15" customHeight="1">
      <c r="A225" s="454"/>
      <c r="B225" s="455"/>
      <c r="C225" s="462" t="s">
        <v>438</v>
      </c>
      <c r="D225" s="463" t="s">
        <v>766</v>
      </c>
      <c r="E225" s="464">
        <v>252</v>
      </c>
      <c r="F225" s="464">
        <v>264</v>
      </c>
      <c r="G225" s="464" t="e">
        <f>#N/A</f>
        <v>#N/A</v>
      </c>
      <c r="H225" s="464">
        <v>256</v>
      </c>
    </row>
    <row r="226" spans="1:8" ht="15" customHeight="1">
      <c r="A226" s="454"/>
      <c r="B226" s="455"/>
      <c r="C226" s="462" t="s">
        <v>428</v>
      </c>
      <c r="D226" s="463" t="s">
        <v>767</v>
      </c>
      <c r="E226" s="464">
        <v>192</v>
      </c>
      <c r="F226" s="464">
        <v>217</v>
      </c>
      <c r="G226" s="464" t="e">
        <f>#N/A</f>
        <v>#N/A</v>
      </c>
      <c r="H226" s="464">
        <v>231</v>
      </c>
    </row>
    <row r="227" spans="1:8" ht="15" customHeight="1">
      <c r="A227" s="454"/>
      <c r="B227" s="455"/>
      <c r="C227" s="462" t="s">
        <v>431</v>
      </c>
      <c r="D227" s="463" t="s">
        <v>768</v>
      </c>
      <c r="E227" s="464">
        <v>136</v>
      </c>
      <c r="F227" s="464">
        <v>139</v>
      </c>
      <c r="G227" s="464" t="e">
        <f>#N/A</f>
        <v>#N/A</v>
      </c>
      <c r="H227" s="464">
        <v>119</v>
      </c>
    </row>
    <row r="228" spans="1:8" ht="15" customHeight="1">
      <c r="A228" s="454"/>
      <c r="B228" s="470"/>
      <c r="C228" s="465" t="s">
        <v>432</v>
      </c>
      <c r="D228" s="466" t="s">
        <v>769</v>
      </c>
      <c r="E228" s="467">
        <v>138</v>
      </c>
      <c r="F228" s="467">
        <v>167</v>
      </c>
      <c r="G228" s="467" t="e">
        <f>#N/A</f>
        <v>#N/A</v>
      </c>
      <c r="H228" s="467">
        <v>100</v>
      </c>
    </row>
    <row r="229" spans="1:8" ht="15" customHeight="1">
      <c r="A229" s="454"/>
      <c r="B229" s="455" t="s">
        <v>1171</v>
      </c>
      <c r="C229" s="456" t="s">
        <v>29</v>
      </c>
      <c r="D229" s="457"/>
      <c r="E229" s="458">
        <f>SUM(E230:E237)</f>
        <v>2753</v>
      </c>
      <c r="F229" s="458">
        <f>SUM(F230:F237)</f>
        <v>2877</v>
      </c>
      <c r="G229" s="458" t="e">
        <f>#N/A</f>
        <v>#N/A</v>
      </c>
      <c r="H229" s="458">
        <f>SUM(H230:H237)</f>
        <v>2484</v>
      </c>
    </row>
    <row r="230" spans="1:8" ht="15" customHeight="1">
      <c r="A230" s="454"/>
      <c r="B230" s="455"/>
      <c r="C230" s="459" t="s">
        <v>562</v>
      </c>
      <c r="D230" s="460" t="s">
        <v>770</v>
      </c>
      <c r="E230" s="461">
        <v>430</v>
      </c>
      <c r="F230" s="461">
        <v>481</v>
      </c>
      <c r="G230" s="461" t="e">
        <f>#N/A</f>
        <v>#N/A</v>
      </c>
      <c r="H230" s="461">
        <v>364</v>
      </c>
    </row>
    <row r="231" spans="1:8" ht="15" customHeight="1">
      <c r="A231" s="454"/>
      <c r="B231" s="455"/>
      <c r="C231" s="462" t="s">
        <v>563</v>
      </c>
      <c r="D231" s="463" t="s">
        <v>771</v>
      </c>
      <c r="E231" s="464">
        <v>324</v>
      </c>
      <c r="F231" s="464">
        <v>295</v>
      </c>
      <c r="G231" s="464" t="e">
        <f>#N/A</f>
        <v>#N/A</v>
      </c>
      <c r="H231" s="464">
        <v>244</v>
      </c>
    </row>
    <row r="232" spans="1:8" ht="15" customHeight="1">
      <c r="A232" s="454"/>
      <c r="B232" s="455"/>
      <c r="C232" s="462" t="s">
        <v>564</v>
      </c>
      <c r="D232" s="463" t="s">
        <v>726</v>
      </c>
      <c r="E232" s="464">
        <v>299</v>
      </c>
      <c r="F232" s="464">
        <v>337</v>
      </c>
      <c r="G232" s="464" t="e">
        <f>#N/A</f>
        <v>#N/A</v>
      </c>
      <c r="H232" s="464">
        <v>459</v>
      </c>
    </row>
    <row r="233" spans="1:8" ht="15" customHeight="1">
      <c r="A233" s="454"/>
      <c r="B233" s="455"/>
      <c r="C233" s="462" t="s">
        <v>566</v>
      </c>
      <c r="D233" s="463" t="s">
        <v>772</v>
      </c>
      <c r="E233" s="464">
        <v>297</v>
      </c>
      <c r="F233" s="464">
        <v>278</v>
      </c>
      <c r="G233" s="464" t="e">
        <f>#N/A</f>
        <v>#N/A</v>
      </c>
      <c r="H233" s="464">
        <v>212</v>
      </c>
    </row>
    <row r="234" spans="1:8" ht="15" customHeight="1">
      <c r="A234" s="454"/>
      <c r="B234" s="455"/>
      <c r="C234" s="462" t="s">
        <v>565</v>
      </c>
      <c r="D234" s="463" t="s">
        <v>773</v>
      </c>
      <c r="E234" s="464">
        <v>336</v>
      </c>
      <c r="F234" s="464">
        <v>333</v>
      </c>
      <c r="G234" s="464" t="e">
        <f>#N/A</f>
        <v>#N/A</v>
      </c>
      <c r="H234" s="464">
        <v>251</v>
      </c>
    </row>
    <row r="235" spans="1:8" ht="15" customHeight="1">
      <c r="A235" s="454"/>
      <c r="B235" s="455"/>
      <c r="C235" s="462" t="s">
        <v>438</v>
      </c>
      <c r="D235" s="463" t="s">
        <v>774</v>
      </c>
      <c r="E235" s="464">
        <v>493</v>
      </c>
      <c r="F235" s="464">
        <v>549</v>
      </c>
      <c r="G235" s="464" t="e">
        <f>#N/A</f>
        <v>#N/A</v>
      </c>
      <c r="H235" s="464">
        <v>415</v>
      </c>
    </row>
    <row r="236" spans="1:8" ht="15" customHeight="1">
      <c r="A236" s="454"/>
      <c r="B236" s="455"/>
      <c r="C236" s="462" t="s">
        <v>428</v>
      </c>
      <c r="D236" s="463" t="s">
        <v>775</v>
      </c>
      <c r="E236" s="464">
        <v>328</v>
      </c>
      <c r="F236" s="464">
        <v>348</v>
      </c>
      <c r="G236" s="464" t="e">
        <f>#N/A</f>
        <v>#N/A</v>
      </c>
      <c r="H236" s="464">
        <v>355</v>
      </c>
    </row>
    <row r="237" spans="1:8" ht="15" customHeight="1">
      <c r="A237" s="454"/>
      <c r="B237" s="470"/>
      <c r="C237" s="465" t="s">
        <v>431</v>
      </c>
      <c r="D237" s="466" t="s">
        <v>776</v>
      </c>
      <c r="E237" s="467">
        <v>246</v>
      </c>
      <c r="F237" s="467">
        <v>256</v>
      </c>
      <c r="G237" s="467" t="e">
        <f>#N/A</f>
        <v>#N/A</v>
      </c>
      <c r="H237" s="467">
        <v>184</v>
      </c>
    </row>
    <row r="238" spans="1:8" ht="15" customHeight="1">
      <c r="A238" s="454"/>
      <c r="B238" s="480" t="s">
        <v>1220</v>
      </c>
      <c r="C238" s="456"/>
      <c r="D238" s="457"/>
      <c r="E238" s="458">
        <f>E229+E219+E215+E206+E196+E185+E173+E158+E149+E134+E122</f>
        <v>32700</v>
      </c>
      <c r="F238" s="458">
        <f>F229+F219+F215+F206+F196+F185+F173+F158+F149+F134+F122</f>
        <v>35022</v>
      </c>
      <c r="G238" s="458" t="e">
        <f>G229+G219+G215+G206+G196+G185+G173+G158+G149+G134+G122</f>
        <v>#N/A</v>
      </c>
      <c r="H238" s="458">
        <f>H229+H219+H215+H206+H196+H185+H173+H158+H149+H134+H122</f>
        <v>30379</v>
      </c>
    </row>
    <row r="239" spans="1:8" ht="15" customHeight="1">
      <c r="A239" s="454"/>
      <c r="B239" s="480" t="s">
        <v>1124</v>
      </c>
      <c r="C239" s="456" t="s">
        <v>29</v>
      </c>
      <c r="D239" s="457"/>
      <c r="E239" s="458">
        <f>SUM(E240:E241)</f>
        <v>8911</v>
      </c>
      <c r="F239" s="458">
        <f>SUM(F240:F241)</f>
        <v>9823</v>
      </c>
      <c r="G239" s="458" t="e">
        <f>#N/A</f>
        <v>#N/A</v>
      </c>
      <c r="H239" s="458">
        <f>SUM(H240:H241)</f>
        <v>11398</v>
      </c>
    </row>
    <row r="240" spans="1:8" ht="15" customHeight="1">
      <c r="A240" s="454"/>
      <c r="B240" s="486" t="s">
        <v>1172</v>
      </c>
      <c r="C240" s="459"/>
      <c r="D240" s="460"/>
      <c r="E240" s="461">
        <v>7930</v>
      </c>
      <c r="F240" s="461">
        <v>8744</v>
      </c>
      <c r="G240" s="461" t="e">
        <f>#N/A</f>
        <v>#N/A</v>
      </c>
      <c r="H240" s="461">
        <v>10337</v>
      </c>
    </row>
    <row r="241" spans="1:8" ht="15" customHeight="1">
      <c r="A241" s="454"/>
      <c r="B241" s="487" t="s">
        <v>1253</v>
      </c>
      <c r="C241" s="465"/>
      <c r="D241" s="466"/>
      <c r="E241" s="467">
        <v>981</v>
      </c>
      <c r="F241" s="467">
        <v>1079</v>
      </c>
      <c r="G241" s="467" t="e">
        <f>#N/A</f>
        <v>#N/A</v>
      </c>
      <c r="H241" s="467">
        <v>1061</v>
      </c>
    </row>
    <row r="242" spans="1:8" ht="15" customHeight="1">
      <c r="A242" s="454"/>
      <c r="B242" s="455" t="s">
        <v>1125</v>
      </c>
      <c r="C242" s="471" t="s">
        <v>29</v>
      </c>
      <c r="D242" s="478" t="s">
        <v>1125</v>
      </c>
      <c r="E242" s="458">
        <f>E243+E250</f>
        <v>7250</v>
      </c>
      <c r="F242" s="458">
        <f>F243+F250</f>
        <v>7915</v>
      </c>
      <c r="G242" s="458" t="e">
        <f>#N/A</f>
        <v>#N/A</v>
      </c>
      <c r="H242" s="458">
        <f>H243+H250</f>
        <v>9565</v>
      </c>
    </row>
    <row r="243" spans="1:8" ht="15" customHeight="1">
      <c r="A243" s="454"/>
      <c r="B243" s="480" t="s">
        <v>1173</v>
      </c>
      <c r="C243" s="456" t="s">
        <v>29</v>
      </c>
      <c r="D243" s="457" t="s">
        <v>1724</v>
      </c>
      <c r="E243" s="458">
        <f>SUM(E244:E249)</f>
        <v>2612</v>
      </c>
      <c r="F243" s="458">
        <f>SUM(F244:F249)</f>
        <v>3129</v>
      </c>
      <c r="G243" s="458" t="e">
        <f>#N/A</f>
        <v>#N/A</v>
      </c>
      <c r="H243" s="458">
        <f>SUM(H244:H249)</f>
        <v>4269</v>
      </c>
    </row>
    <row r="244" spans="1:8" ht="15" customHeight="1">
      <c r="A244" s="454"/>
      <c r="B244" s="479"/>
      <c r="C244" s="459" t="s">
        <v>562</v>
      </c>
      <c r="D244" s="460" t="s">
        <v>777</v>
      </c>
      <c r="E244" s="461">
        <v>394</v>
      </c>
      <c r="F244" s="461">
        <v>513</v>
      </c>
      <c r="G244" s="461" t="e">
        <f>#N/A</f>
        <v>#N/A</v>
      </c>
      <c r="H244" s="461">
        <v>462</v>
      </c>
    </row>
    <row r="245" spans="1:8" ht="15" customHeight="1">
      <c r="A245" s="454"/>
      <c r="B245" s="455"/>
      <c r="C245" s="462" t="s">
        <v>563</v>
      </c>
      <c r="D245" s="463" t="s">
        <v>1119</v>
      </c>
      <c r="E245" s="464">
        <v>299</v>
      </c>
      <c r="F245" s="464">
        <v>350</v>
      </c>
      <c r="G245" s="464" t="e">
        <f>#N/A</f>
        <v>#N/A</v>
      </c>
      <c r="H245" s="464">
        <v>254</v>
      </c>
    </row>
    <row r="246" spans="1:8" ht="15" customHeight="1">
      <c r="A246" s="454"/>
      <c r="B246" s="455"/>
      <c r="C246" s="462" t="s">
        <v>564</v>
      </c>
      <c r="D246" s="463" t="s">
        <v>778</v>
      </c>
      <c r="E246" s="464">
        <v>534</v>
      </c>
      <c r="F246" s="464">
        <v>608</v>
      </c>
      <c r="G246" s="464" t="e">
        <f>#N/A</f>
        <v>#N/A</v>
      </c>
      <c r="H246" s="464">
        <v>1056</v>
      </c>
    </row>
    <row r="247" spans="1:8" ht="15" customHeight="1">
      <c r="A247" s="454"/>
      <c r="B247" s="455"/>
      <c r="C247" s="462" t="s">
        <v>566</v>
      </c>
      <c r="D247" s="463" t="s">
        <v>779</v>
      </c>
      <c r="E247" s="464">
        <v>580</v>
      </c>
      <c r="F247" s="464">
        <v>659</v>
      </c>
      <c r="G247" s="464" t="e">
        <f>#N/A</f>
        <v>#N/A</v>
      </c>
      <c r="H247" s="464">
        <v>1470</v>
      </c>
    </row>
    <row r="248" spans="1:8" ht="15" customHeight="1">
      <c r="A248" s="454"/>
      <c r="B248" s="455"/>
      <c r="C248" s="462" t="s">
        <v>565</v>
      </c>
      <c r="D248" s="463" t="s">
        <v>780</v>
      </c>
      <c r="E248" s="464">
        <v>387</v>
      </c>
      <c r="F248" s="464">
        <v>476</v>
      </c>
      <c r="G248" s="464" t="e">
        <f>#N/A</f>
        <v>#N/A</v>
      </c>
      <c r="H248" s="464">
        <v>365</v>
      </c>
    </row>
    <row r="249" spans="1:8" ht="15" customHeight="1">
      <c r="A249" s="454"/>
      <c r="B249" s="499"/>
      <c r="C249" s="465" t="s">
        <v>438</v>
      </c>
      <c r="D249" s="466" t="s">
        <v>781</v>
      </c>
      <c r="E249" s="467">
        <v>418</v>
      </c>
      <c r="F249" s="467">
        <v>523</v>
      </c>
      <c r="G249" s="467" t="e">
        <f>#N/A</f>
        <v>#N/A</v>
      </c>
      <c r="H249" s="467">
        <v>662</v>
      </c>
    </row>
    <row r="250" spans="1:8" ht="15" customHeight="1">
      <c r="A250" s="454"/>
      <c r="B250" s="479" t="s">
        <v>1174</v>
      </c>
      <c r="C250" s="456" t="s">
        <v>29</v>
      </c>
      <c r="D250" s="457" t="s">
        <v>1736</v>
      </c>
      <c r="E250" s="458">
        <f>SUM(E251:E257)</f>
        <v>4638</v>
      </c>
      <c r="F250" s="458">
        <f>SUM(F251:F257)</f>
        <v>4786</v>
      </c>
      <c r="G250" s="458" t="e">
        <f>#N/A</f>
        <v>#N/A</v>
      </c>
      <c r="H250" s="458">
        <f>SUM(H251:H257)</f>
        <v>5296</v>
      </c>
    </row>
    <row r="251" spans="1:8" ht="15" customHeight="1">
      <c r="A251" s="454"/>
      <c r="B251" s="479"/>
      <c r="C251" s="459" t="s">
        <v>562</v>
      </c>
      <c r="D251" s="460" t="s">
        <v>782</v>
      </c>
      <c r="E251" s="461">
        <v>826</v>
      </c>
      <c r="F251" s="461">
        <v>832</v>
      </c>
      <c r="G251" s="461" t="e">
        <f>#N/A</f>
        <v>#N/A</v>
      </c>
      <c r="H251" s="461">
        <v>686</v>
      </c>
    </row>
    <row r="252" spans="1:8" ht="15" customHeight="1">
      <c r="A252" s="454"/>
      <c r="B252" s="455"/>
      <c r="C252" s="462" t="s">
        <v>563</v>
      </c>
      <c r="D252" s="463" t="s">
        <v>783</v>
      </c>
      <c r="E252" s="464">
        <v>1053</v>
      </c>
      <c r="F252" s="464">
        <v>1132</v>
      </c>
      <c r="G252" s="464" t="e">
        <f>#N/A</f>
        <v>#N/A</v>
      </c>
      <c r="H252" s="464">
        <v>1696</v>
      </c>
    </row>
    <row r="253" spans="1:8" ht="15" customHeight="1">
      <c r="A253" s="454"/>
      <c r="B253" s="455"/>
      <c r="C253" s="462" t="s">
        <v>564</v>
      </c>
      <c r="D253" s="463" t="s">
        <v>784</v>
      </c>
      <c r="E253" s="464">
        <v>432</v>
      </c>
      <c r="F253" s="464">
        <v>449</v>
      </c>
      <c r="G253" s="464" t="e">
        <f>#N/A</f>
        <v>#N/A</v>
      </c>
      <c r="H253" s="464">
        <v>1236</v>
      </c>
    </row>
    <row r="254" spans="1:8" ht="15" customHeight="1">
      <c r="A254" s="454"/>
      <c r="B254" s="455"/>
      <c r="C254" s="462" t="s">
        <v>566</v>
      </c>
      <c r="D254" s="463" t="s">
        <v>785</v>
      </c>
      <c r="E254" s="464">
        <v>783</v>
      </c>
      <c r="F254" s="464">
        <v>819</v>
      </c>
      <c r="G254" s="464" t="e">
        <f>#N/A</f>
        <v>#N/A</v>
      </c>
      <c r="H254" s="464">
        <v>535</v>
      </c>
    </row>
    <row r="255" spans="1:8" ht="15" customHeight="1">
      <c r="A255" s="454"/>
      <c r="B255" s="455"/>
      <c r="C255" s="462" t="s">
        <v>565</v>
      </c>
      <c r="D255" s="463" t="s">
        <v>786</v>
      </c>
      <c r="E255" s="464">
        <v>739</v>
      </c>
      <c r="F255" s="464">
        <v>783</v>
      </c>
      <c r="G255" s="464" t="e">
        <f>#N/A</f>
        <v>#N/A</v>
      </c>
      <c r="H255" s="464">
        <v>616</v>
      </c>
    </row>
    <row r="256" spans="1:8" ht="15" customHeight="1">
      <c r="A256" s="454"/>
      <c r="B256" s="455"/>
      <c r="C256" s="462" t="s">
        <v>438</v>
      </c>
      <c r="D256" s="463" t="s">
        <v>787</v>
      </c>
      <c r="E256" s="464">
        <v>563</v>
      </c>
      <c r="F256" s="464">
        <v>548</v>
      </c>
      <c r="G256" s="464" t="e">
        <f>#N/A</f>
        <v>#N/A</v>
      </c>
      <c r="H256" s="464">
        <v>294</v>
      </c>
    </row>
    <row r="257" spans="1:8" ht="15" customHeight="1">
      <c r="A257" s="477"/>
      <c r="B257" s="473"/>
      <c r="C257" s="465" t="s">
        <v>428</v>
      </c>
      <c r="D257" s="466" t="s">
        <v>788</v>
      </c>
      <c r="E257" s="467">
        <v>242</v>
      </c>
      <c r="F257" s="467">
        <v>223</v>
      </c>
      <c r="G257" s="467" t="e">
        <f>#N/A</f>
        <v>#N/A</v>
      </c>
      <c r="H257" s="467">
        <v>233</v>
      </c>
    </row>
    <row r="258" spans="1:8" ht="15" customHeight="1">
      <c r="A258" s="454" t="s">
        <v>1211</v>
      </c>
      <c r="B258" s="480" t="s">
        <v>1118</v>
      </c>
      <c r="C258" s="456" t="s">
        <v>29</v>
      </c>
      <c r="D258" s="457"/>
      <c r="E258" s="458">
        <f>SUM(E259:E265)</f>
        <v>2359</v>
      </c>
      <c r="F258" s="458">
        <f>SUM(F259:F265)</f>
        <v>2547</v>
      </c>
      <c r="G258" s="458" t="e">
        <f>#N/A</f>
        <v>#N/A</v>
      </c>
      <c r="H258" s="458">
        <f>SUM(H259:H265)</f>
        <v>1943</v>
      </c>
    </row>
    <row r="259" spans="1:8" ht="15" customHeight="1">
      <c r="A259" s="454"/>
      <c r="B259" s="479" t="s">
        <v>1720</v>
      </c>
      <c r="C259" s="459" t="s">
        <v>562</v>
      </c>
      <c r="D259" s="460" t="s">
        <v>789</v>
      </c>
      <c r="E259" s="461">
        <v>472</v>
      </c>
      <c r="F259" s="461">
        <v>507</v>
      </c>
      <c r="G259" s="461" t="e">
        <f>#N/A</f>
        <v>#N/A</v>
      </c>
      <c r="H259" s="461">
        <v>290</v>
      </c>
    </row>
    <row r="260" spans="1:8" ht="15" customHeight="1">
      <c r="A260" s="454"/>
      <c r="B260" s="455"/>
      <c r="C260" s="462" t="s">
        <v>563</v>
      </c>
      <c r="D260" s="463" t="s">
        <v>790</v>
      </c>
      <c r="E260" s="464">
        <v>591</v>
      </c>
      <c r="F260" s="464">
        <v>641</v>
      </c>
      <c r="G260" s="464" t="e">
        <f>#N/A</f>
        <v>#N/A</v>
      </c>
      <c r="H260" s="464">
        <v>620</v>
      </c>
    </row>
    <row r="261" spans="1:8" ht="15" customHeight="1">
      <c r="A261" s="454"/>
      <c r="B261" s="455"/>
      <c r="C261" s="462" t="s">
        <v>564</v>
      </c>
      <c r="D261" s="463" t="s">
        <v>760</v>
      </c>
      <c r="E261" s="464">
        <v>208</v>
      </c>
      <c r="F261" s="464">
        <v>246</v>
      </c>
      <c r="G261" s="464" t="e">
        <f>#N/A</f>
        <v>#N/A</v>
      </c>
      <c r="H261" s="464">
        <v>194</v>
      </c>
    </row>
    <row r="262" spans="1:8" ht="15" customHeight="1">
      <c r="A262" s="454"/>
      <c r="B262" s="479"/>
      <c r="C262" s="462" t="s">
        <v>566</v>
      </c>
      <c r="D262" s="463" t="s">
        <v>750</v>
      </c>
      <c r="E262" s="464">
        <v>264</v>
      </c>
      <c r="F262" s="464">
        <v>292</v>
      </c>
      <c r="G262" s="464" t="e">
        <f>#N/A</f>
        <v>#N/A</v>
      </c>
      <c r="H262" s="464">
        <v>225</v>
      </c>
    </row>
    <row r="263" spans="1:8" ht="15" customHeight="1">
      <c r="A263" s="454"/>
      <c r="B263" s="479"/>
      <c r="C263" s="462" t="s">
        <v>438</v>
      </c>
      <c r="D263" s="463" t="s">
        <v>791</v>
      </c>
      <c r="E263" s="464">
        <v>273</v>
      </c>
      <c r="F263" s="464">
        <v>287</v>
      </c>
      <c r="G263" s="464" t="e">
        <f>#N/A</f>
        <v>#N/A</v>
      </c>
      <c r="H263" s="464">
        <v>197</v>
      </c>
    </row>
    <row r="264" spans="1:8" ht="15" customHeight="1">
      <c r="A264" s="454"/>
      <c r="B264" s="479"/>
      <c r="C264" s="462" t="s">
        <v>428</v>
      </c>
      <c r="D264" s="463" t="s">
        <v>792</v>
      </c>
      <c r="E264" s="464">
        <v>158</v>
      </c>
      <c r="F264" s="464">
        <v>178</v>
      </c>
      <c r="G264" s="464" t="e">
        <f>#N/A</f>
        <v>#N/A</v>
      </c>
      <c r="H264" s="464">
        <v>118</v>
      </c>
    </row>
    <row r="265" spans="1:8" ht="15" customHeight="1">
      <c r="A265" s="454"/>
      <c r="B265" s="473"/>
      <c r="C265" s="462" t="s">
        <v>431</v>
      </c>
      <c r="D265" s="463" t="s">
        <v>793</v>
      </c>
      <c r="E265" s="464">
        <v>393</v>
      </c>
      <c r="F265" s="464">
        <v>396</v>
      </c>
      <c r="G265" s="464" t="e">
        <f>#N/A</f>
        <v>#N/A</v>
      </c>
      <c r="H265" s="464">
        <v>299</v>
      </c>
    </row>
    <row r="266" spans="1:8" ht="15" customHeight="1">
      <c r="A266" s="454"/>
      <c r="B266" s="481" t="s">
        <v>1120</v>
      </c>
      <c r="C266" s="456" t="s">
        <v>29</v>
      </c>
      <c r="D266" s="457" t="s">
        <v>1120</v>
      </c>
      <c r="E266" s="458">
        <f>E267+E275</f>
        <v>3228</v>
      </c>
      <c r="F266" s="458">
        <f>F267+F275</f>
        <v>3449</v>
      </c>
      <c r="G266" s="458" t="e">
        <f>#N/A</f>
        <v>#N/A</v>
      </c>
      <c r="H266" s="458">
        <f>H267+H275</f>
        <v>3800</v>
      </c>
    </row>
    <row r="267" spans="1:8" ht="15" customHeight="1">
      <c r="A267" s="454"/>
      <c r="B267" s="479" t="s">
        <v>1175</v>
      </c>
      <c r="C267" s="456" t="s">
        <v>29</v>
      </c>
      <c r="D267" s="457" t="s">
        <v>1165</v>
      </c>
      <c r="E267" s="458">
        <f>SUM(E268:E274)</f>
        <v>2581</v>
      </c>
      <c r="F267" s="458">
        <f>SUM(F268:F274)</f>
        <v>2800</v>
      </c>
      <c r="G267" s="458" t="e">
        <f>#N/A</f>
        <v>#N/A</v>
      </c>
      <c r="H267" s="458">
        <f>SUM(H268:H274)</f>
        <v>2910</v>
      </c>
    </row>
    <row r="268" spans="1:8" ht="15" customHeight="1">
      <c r="A268" s="454"/>
      <c r="B268" s="479"/>
      <c r="C268" s="491" t="s">
        <v>562</v>
      </c>
      <c r="D268" s="492" t="s">
        <v>1121</v>
      </c>
      <c r="E268" s="493">
        <v>758</v>
      </c>
      <c r="F268" s="493">
        <v>856</v>
      </c>
      <c r="G268" s="493" t="e">
        <f>#N/A</f>
        <v>#N/A</v>
      </c>
      <c r="H268" s="493">
        <v>1061</v>
      </c>
    </row>
    <row r="269" spans="1:8" ht="15" customHeight="1">
      <c r="A269" s="454"/>
      <c r="B269" s="479"/>
      <c r="C269" s="462" t="s">
        <v>563</v>
      </c>
      <c r="D269" s="463" t="s">
        <v>728</v>
      </c>
      <c r="E269" s="464">
        <v>292</v>
      </c>
      <c r="F269" s="464">
        <v>264</v>
      </c>
      <c r="G269" s="464" t="e">
        <f>#N/A</f>
        <v>#N/A</v>
      </c>
      <c r="H269" s="464">
        <v>547</v>
      </c>
    </row>
    <row r="270" spans="1:8" ht="15" customHeight="1">
      <c r="A270" s="454"/>
      <c r="B270" s="479"/>
      <c r="C270" s="462" t="s">
        <v>566</v>
      </c>
      <c r="D270" s="463" t="s">
        <v>636</v>
      </c>
      <c r="E270" s="464">
        <v>76</v>
      </c>
      <c r="F270" s="464">
        <v>67</v>
      </c>
      <c r="G270" s="464" t="e">
        <f>#N/A</f>
        <v>#N/A</v>
      </c>
      <c r="H270" s="464">
        <v>43</v>
      </c>
    </row>
    <row r="271" spans="1:8" ht="15" customHeight="1">
      <c r="A271" s="454"/>
      <c r="B271" s="479"/>
      <c r="C271" s="462" t="s">
        <v>794</v>
      </c>
      <c r="D271" s="463" t="s">
        <v>731</v>
      </c>
      <c r="E271" s="464">
        <v>628</v>
      </c>
      <c r="F271" s="464">
        <v>679</v>
      </c>
      <c r="G271" s="464" t="e">
        <f>#N/A</f>
        <v>#N/A</v>
      </c>
      <c r="H271" s="464">
        <v>650</v>
      </c>
    </row>
    <row r="272" spans="1:8" ht="15" customHeight="1">
      <c r="A272" s="454"/>
      <c r="B272" s="479"/>
      <c r="C272" s="462" t="s">
        <v>795</v>
      </c>
      <c r="D272" s="463" t="s">
        <v>735</v>
      </c>
      <c r="E272" s="464">
        <v>165</v>
      </c>
      <c r="F272" s="464">
        <v>168</v>
      </c>
      <c r="G272" s="464" t="e">
        <f>#N/A</f>
        <v>#N/A</v>
      </c>
      <c r="H272" s="464">
        <v>113</v>
      </c>
    </row>
    <row r="273" spans="1:8" ht="15" customHeight="1">
      <c r="A273" s="454"/>
      <c r="B273" s="479"/>
      <c r="C273" s="462" t="s">
        <v>796</v>
      </c>
      <c r="D273" s="463" t="s">
        <v>736</v>
      </c>
      <c r="E273" s="464">
        <v>102</v>
      </c>
      <c r="F273" s="464">
        <v>161</v>
      </c>
      <c r="G273" s="464" t="e">
        <f>#N/A</f>
        <v>#N/A</v>
      </c>
      <c r="H273" s="464">
        <v>107</v>
      </c>
    </row>
    <row r="274" spans="1:8" ht="15" customHeight="1">
      <c r="A274" s="454"/>
      <c r="B274" s="479"/>
      <c r="C274" s="474" t="s">
        <v>797</v>
      </c>
      <c r="D274" s="463" t="s">
        <v>1138</v>
      </c>
      <c r="E274" s="464">
        <v>560</v>
      </c>
      <c r="F274" s="464">
        <v>605</v>
      </c>
      <c r="G274" s="464" t="e">
        <f>#N/A</f>
        <v>#N/A</v>
      </c>
      <c r="H274" s="464">
        <v>389</v>
      </c>
    </row>
    <row r="275" spans="1:8" ht="15" customHeight="1">
      <c r="A275" s="454"/>
      <c r="B275" s="498" t="s">
        <v>1176</v>
      </c>
      <c r="C275" s="456" t="s">
        <v>29</v>
      </c>
      <c r="D275" s="457" t="s">
        <v>1167</v>
      </c>
      <c r="E275" s="458">
        <f>SUM(E276:E278)</f>
        <v>647</v>
      </c>
      <c r="F275" s="458">
        <f>SUM(F276:F278)</f>
        <v>649</v>
      </c>
      <c r="G275" s="458" t="e">
        <f>#N/A</f>
        <v>#N/A</v>
      </c>
      <c r="H275" s="458">
        <f>SUM(H276:H278)</f>
        <v>890</v>
      </c>
    </row>
    <row r="276" spans="1:8" ht="15" customHeight="1">
      <c r="A276" s="454"/>
      <c r="B276" s="479"/>
      <c r="C276" s="491" t="s">
        <v>562</v>
      </c>
      <c r="D276" s="492" t="s">
        <v>686</v>
      </c>
      <c r="E276" s="493">
        <v>145</v>
      </c>
      <c r="F276" s="493">
        <v>124</v>
      </c>
      <c r="G276" s="493" t="e">
        <f>#N/A</f>
        <v>#N/A</v>
      </c>
      <c r="H276" s="493">
        <v>240</v>
      </c>
    </row>
    <row r="277" spans="1:8" ht="15" customHeight="1">
      <c r="A277" s="454"/>
      <c r="B277" s="479"/>
      <c r="C277" s="462" t="s">
        <v>563</v>
      </c>
      <c r="D277" s="463" t="s">
        <v>747</v>
      </c>
      <c r="E277" s="464">
        <v>190</v>
      </c>
      <c r="F277" s="464">
        <v>197</v>
      </c>
      <c r="G277" s="464" t="e">
        <f>#N/A</f>
        <v>#N/A</v>
      </c>
      <c r="H277" s="464">
        <v>188</v>
      </c>
    </row>
    <row r="278" spans="1:8" ht="15" customHeight="1">
      <c r="A278" s="454"/>
      <c r="B278" s="473"/>
      <c r="C278" s="465" t="s">
        <v>431</v>
      </c>
      <c r="D278" s="466" t="s">
        <v>752</v>
      </c>
      <c r="E278" s="467">
        <v>312</v>
      </c>
      <c r="F278" s="467">
        <v>328</v>
      </c>
      <c r="G278" s="467" t="e">
        <f>#N/A</f>
        <v>#N/A</v>
      </c>
      <c r="H278" s="467">
        <v>462</v>
      </c>
    </row>
    <row r="279" spans="1:8" ht="15" customHeight="1">
      <c r="A279" s="454"/>
      <c r="B279" s="479" t="s">
        <v>1126</v>
      </c>
      <c r="C279" s="456" t="s">
        <v>29</v>
      </c>
      <c r="D279" s="457"/>
      <c r="E279" s="458">
        <f>SUM(E280:E286)</f>
        <v>2447</v>
      </c>
      <c r="F279" s="458">
        <f>SUM(F280:F286)</f>
        <v>2512</v>
      </c>
      <c r="G279" s="458" t="e">
        <f>#N/A</f>
        <v>#N/A</v>
      </c>
      <c r="H279" s="458">
        <f>SUM(H280:H286)</f>
        <v>1793</v>
      </c>
    </row>
    <row r="280" spans="1:8" ht="15" customHeight="1">
      <c r="A280" s="454"/>
      <c r="B280" s="479" t="s">
        <v>1686</v>
      </c>
      <c r="C280" s="459" t="s">
        <v>562</v>
      </c>
      <c r="D280" s="460" t="s">
        <v>737</v>
      </c>
      <c r="E280" s="461">
        <v>648</v>
      </c>
      <c r="F280" s="461">
        <v>679</v>
      </c>
      <c r="G280" s="461" t="e">
        <f>#N/A</f>
        <v>#N/A</v>
      </c>
      <c r="H280" s="461">
        <v>543</v>
      </c>
    </row>
    <row r="281" spans="1:8" ht="15" customHeight="1">
      <c r="A281" s="454"/>
      <c r="B281" s="479"/>
      <c r="C281" s="462" t="s">
        <v>563</v>
      </c>
      <c r="D281" s="463" t="s">
        <v>798</v>
      </c>
      <c r="E281" s="464">
        <v>342</v>
      </c>
      <c r="F281" s="464">
        <v>327</v>
      </c>
      <c r="G281" s="464" t="e">
        <f>#N/A</f>
        <v>#N/A</v>
      </c>
      <c r="H281" s="464">
        <v>207</v>
      </c>
    </row>
    <row r="282" spans="1:8" ht="15" customHeight="1">
      <c r="A282" s="454"/>
      <c r="B282" s="479"/>
      <c r="C282" s="462" t="s">
        <v>564</v>
      </c>
      <c r="D282" s="463" t="s">
        <v>738</v>
      </c>
      <c r="E282" s="464">
        <v>768</v>
      </c>
      <c r="F282" s="464">
        <v>794</v>
      </c>
      <c r="G282" s="464" t="e">
        <f>#N/A</f>
        <v>#N/A</v>
      </c>
      <c r="H282" s="464">
        <v>451</v>
      </c>
    </row>
    <row r="283" spans="1:8" ht="15" customHeight="1">
      <c r="A283" s="454"/>
      <c r="B283" s="479"/>
      <c r="C283" s="462" t="s">
        <v>566</v>
      </c>
      <c r="D283" s="463" t="s">
        <v>739</v>
      </c>
      <c r="E283" s="464">
        <v>174</v>
      </c>
      <c r="F283" s="464">
        <v>167</v>
      </c>
      <c r="G283" s="464" t="e">
        <f>#N/A</f>
        <v>#N/A</v>
      </c>
      <c r="H283" s="464">
        <v>148</v>
      </c>
    </row>
    <row r="284" spans="1:8" ht="15" customHeight="1">
      <c r="A284" s="454"/>
      <c r="B284" s="479"/>
      <c r="C284" s="462" t="s">
        <v>438</v>
      </c>
      <c r="D284" s="463" t="s">
        <v>741</v>
      </c>
      <c r="E284" s="464">
        <v>219</v>
      </c>
      <c r="F284" s="464">
        <v>228</v>
      </c>
      <c r="G284" s="464" t="e">
        <f>#N/A</f>
        <v>#N/A</v>
      </c>
      <c r="H284" s="464">
        <v>148</v>
      </c>
    </row>
    <row r="285" spans="1:8" ht="15" customHeight="1">
      <c r="A285" s="454"/>
      <c r="B285" s="479"/>
      <c r="C285" s="462" t="s">
        <v>428</v>
      </c>
      <c r="D285" s="463" t="s">
        <v>742</v>
      </c>
      <c r="E285" s="464">
        <v>22</v>
      </c>
      <c r="F285" s="464">
        <v>30</v>
      </c>
      <c r="G285" s="464" t="e">
        <f>#N/A</f>
        <v>#N/A</v>
      </c>
      <c r="H285" s="464">
        <v>23</v>
      </c>
    </row>
    <row r="286" spans="1:8" ht="15" customHeight="1">
      <c r="A286" s="454"/>
      <c r="B286" s="473"/>
      <c r="C286" s="465" t="s">
        <v>431</v>
      </c>
      <c r="D286" s="466" t="s">
        <v>743</v>
      </c>
      <c r="E286" s="467">
        <v>274</v>
      </c>
      <c r="F286" s="467">
        <v>287</v>
      </c>
      <c r="G286" s="467" t="e">
        <f>#N/A</f>
        <v>#N/A</v>
      </c>
      <c r="H286" s="467">
        <v>273</v>
      </c>
    </row>
    <row r="287" spans="1:8" ht="15" customHeight="1">
      <c r="A287" s="454"/>
      <c r="B287" s="494" t="s">
        <v>1221</v>
      </c>
      <c r="C287" s="471" t="s">
        <v>29</v>
      </c>
      <c r="D287" s="478"/>
      <c r="E287" s="472">
        <f>SUM(E288:E300)</f>
        <v>4129</v>
      </c>
      <c r="F287" s="472">
        <f>SUM(F288:F300)</f>
        <v>4311</v>
      </c>
      <c r="G287" s="472">
        <f>SUM(E287:F287)</f>
        <v>8440</v>
      </c>
      <c r="H287" s="472">
        <f>SUM(H288:H300)</f>
        <v>3260</v>
      </c>
    </row>
    <row r="288" spans="1:8" ht="15" customHeight="1">
      <c r="A288" s="454"/>
      <c r="B288" s="455" t="s">
        <v>1685</v>
      </c>
      <c r="C288" s="489" t="s">
        <v>562</v>
      </c>
      <c r="D288" s="495" t="s">
        <v>799</v>
      </c>
      <c r="E288" s="490">
        <v>351</v>
      </c>
      <c r="F288" s="490">
        <v>369</v>
      </c>
      <c r="G288" s="490" t="e">
        <f>#N/A</f>
        <v>#N/A</v>
      </c>
      <c r="H288" s="490">
        <v>458</v>
      </c>
    </row>
    <row r="289" spans="1:8" ht="15" customHeight="1">
      <c r="A289" s="454"/>
      <c r="B289" s="455"/>
      <c r="C289" s="462" t="s">
        <v>563</v>
      </c>
      <c r="D289" s="463" t="s">
        <v>800</v>
      </c>
      <c r="E289" s="464">
        <v>306</v>
      </c>
      <c r="F289" s="464">
        <v>325</v>
      </c>
      <c r="G289" s="464" t="e">
        <f>#N/A</f>
        <v>#N/A</v>
      </c>
      <c r="H289" s="464">
        <v>239</v>
      </c>
    </row>
    <row r="290" spans="1:8" ht="15" customHeight="1">
      <c r="A290" s="454"/>
      <c r="B290" s="455"/>
      <c r="C290" s="462" t="s">
        <v>564</v>
      </c>
      <c r="D290" s="463" t="s">
        <v>801</v>
      </c>
      <c r="E290" s="464">
        <v>368</v>
      </c>
      <c r="F290" s="464">
        <v>404</v>
      </c>
      <c r="G290" s="464" t="e">
        <f>#N/A</f>
        <v>#N/A</v>
      </c>
      <c r="H290" s="464">
        <v>280</v>
      </c>
    </row>
    <row r="291" spans="1:8" ht="15" customHeight="1">
      <c r="A291" s="454"/>
      <c r="B291" s="455"/>
      <c r="C291" s="462" t="s">
        <v>566</v>
      </c>
      <c r="D291" s="463" t="s">
        <v>802</v>
      </c>
      <c r="E291" s="464">
        <v>169</v>
      </c>
      <c r="F291" s="464">
        <v>167</v>
      </c>
      <c r="G291" s="464" t="e">
        <f>#N/A</f>
        <v>#N/A</v>
      </c>
      <c r="H291" s="464">
        <v>106</v>
      </c>
    </row>
    <row r="292" spans="1:8" ht="15" customHeight="1">
      <c r="A292" s="454"/>
      <c r="B292" s="455"/>
      <c r="C292" s="462" t="s">
        <v>565</v>
      </c>
      <c r="D292" s="463" t="s">
        <v>803</v>
      </c>
      <c r="E292" s="464">
        <v>354</v>
      </c>
      <c r="F292" s="464">
        <v>367</v>
      </c>
      <c r="G292" s="464" t="e">
        <f>#N/A</f>
        <v>#N/A</v>
      </c>
      <c r="H292" s="464">
        <v>268</v>
      </c>
    </row>
    <row r="293" spans="1:8" ht="15" customHeight="1">
      <c r="A293" s="454"/>
      <c r="B293" s="455"/>
      <c r="C293" s="462" t="s">
        <v>438</v>
      </c>
      <c r="D293" s="463" t="s">
        <v>804</v>
      </c>
      <c r="E293" s="464">
        <v>414</v>
      </c>
      <c r="F293" s="464">
        <v>432</v>
      </c>
      <c r="G293" s="464" t="e">
        <f>#N/A</f>
        <v>#N/A</v>
      </c>
      <c r="H293" s="464">
        <v>268</v>
      </c>
    </row>
    <row r="294" spans="1:8" ht="15" customHeight="1">
      <c r="A294" s="454"/>
      <c r="B294" s="455"/>
      <c r="C294" s="462" t="s">
        <v>428</v>
      </c>
      <c r="D294" s="463" t="s">
        <v>805</v>
      </c>
      <c r="E294" s="464">
        <v>341</v>
      </c>
      <c r="F294" s="464">
        <v>365</v>
      </c>
      <c r="G294" s="464" t="e">
        <f>#N/A</f>
        <v>#N/A</v>
      </c>
      <c r="H294" s="464">
        <v>259</v>
      </c>
    </row>
    <row r="295" spans="1:8" ht="15" customHeight="1">
      <c r="A295" s="454"/>
      <c r="B295" s="455"/>
      <c r="C295" s="462" t="s">
        <v>431</v>
      </c>
      <c r="D295" s="463" t="s">
        <v>806</v>
      </c>
      <c r="E295" s="464">
        <v>447</v>
      </c>
      <c r="F295" s="464">
        <v>424</v>
      </c>
      <c r="G295" s="464" t="e">
        <f>#N/A</f>
        <v>#N/A</v>
      </c>
      <c r="H295" s="464">
        <v>358</v>
      </c>
    </row>
    <row r="296" spans="1:8" ht="15" customHeight="1">
      <c r="A296" s="454"/>
      <c r="B296" s="455"/>
      <c r="C296" s="462" t="s">
        <v>432</v>
      </c>
      <c r="D296" s="463" t="s">
        <v>807</v>
      </c>
      <c r="E296" s="464">
        <v>350</v>
      </c>
      <c r="F296" s="464">
        <v>327</v>
      </c>
      <c r="G296" s="464" t="e">
        <f>#N/A</f>
        <v>#N/A</v>
      </c>
      <c r="H296" s="464">
        <v>207</v>
      </c>
    </row>
    <row r="297" spans="1:8" ht="15" customHeight="1">
      <c r="A297" s="454"/>
      <c r="B297" s="455"/>
      <c r="C297" s="462" t="s">
        <v>795</v>
      </c>
      <c r="D297" s="463" t="s">
        <v>808</v>
      </c>
      <c r="E297" s="464">
        <v>245</v>
      </c>
      <c r="F297" s="464">
        <v>257</v>
      </c>
      <c r="G297" s="464" t="e">
        <f>#N/A</f>
        <v>#N/A</v>
      </c>
      <c r="H297" s="464">
        <v>235</v>
      </c>
    </row>
    <row r="298" spans="1:8" ht="15" customHeight="1">
      <c r="A298" s="454"/>
      <c r="B298" s="455"/>
      <c r="C298" s="462" t="s">
        <v>796</v>
      </c>
      <c r="D298" s="463" t="s">
        <v>809</v>
      </c>
      <c r="E298" s="464">
        <v>282</v>
      </c>
      <c r="F298" s="464">
        <v>331</v>
      </c>
      <c r="G298" s="464" t="e">
        <f>#N/A</f>
        <v>#N/A</v>
      </c>
      <c r="H298" s="464">
        <v>165</v>
      </c>
    </row>
    <row r="299" spans="1:8" ht="15" customHeight="1">
      <c r="A299" s="454"/>
      <c r="B299" s="455"/>
      <c r="C299" s="462" t="s">
        <v>797</v>
      </c>
      <c r="D299" s="463" t="s">
        <v>632</v>
      </c>
      <c r="E299" s="464">
        <v>224</v>
      </c>
      <c r="F299" s="464">
        <v>225</v>
      </c>
      <c r="G299" s="464" t="e">
        <f>#N/A</f>
        <v>#N/A</v>
      </c>
      <c r="H299" s="464">
        <v>246</v>
      </c>
    </row>
    <row r="300" spans="1:8" ht="15" customHeight="1">
      <c r="A300" s="454"/>
      <c r="B300" s="473"/>
      <c r="C300" s="462" t="s">
        <v>567</v>
      </c>
      <c r="D300" s="463" t="s">
        <v>810</v>
      </c>
      <c r="E300" s="464">
        <v>278</v>
      </c>
      <c r="F300" s="464">
        <v>318</v>
      </c>
      <c r="G300" s="464" t="e">
        <f>#N/A</f>
        <v>#N/A</v>
      </c>
      <c r="H300" s="464">
        <v>171</v>
      </c>
    </row>
    <row r="301" spans="1:8" ht="15" customHeight="1">
      <c r="A301" s="454"/>
      <c r="B301" s="455" t="s">
        <v>1127</v>
      </c>
      <c r="C301" s="456" t="s">
        <v>29</v>
      </c>
      <c r="D301" s="457"/>
      <c r="E301" s="458">
        <f>SUM(E302:E310)</f>
        <v>2240</v>
      </c>
      <c r="F301" s="458">
        <f>SUM(F302:F310)</f>
        <v>2353</v>
      </c>
      <c r="G301" s="458" t="e">
        <f>#N/A</f>
        <v>#N/A</v>
      </c>
      <c r="H301" s="458">
        <f>SUM(H302:H310)</f>
        <v>1876</v>
      </c>
    </row>
    <row r="302" spans="1:8" ht="15" customHeight="1">
      <c r="A302" s="454"/>
      <c r="B302" s="455"/>
      <c r="C302" s="459" t="s">
        <v>562</v>
      </c>
      <c r="D302" s="460" t="s">
        <v>708</v>
      </c>
      <c r="E302" s="461">
        <v>223</v>
      </c>
      <c r="F302" s="461">
        <v>230</v>
      </c>
      <c r="G302" s="461" t="e">
        <f>#N/A</f>
        <v>#N/A</v>
      </c>
      <c r="H302" s="461">
        <v>263</v>
      </c>
    </row>
    <row r="303" spans="1:8" ht="15" customHeight="1">
      <c r="A303" s="454"/>
      <c r="B303" s="455"/>
      <c r="C303" s="462" t="s">
        <v>563</v>
      </c>
      <c r="D303" s="463" t="s">
        <v>708</v>
      </c>
      <c r="E303" s="464">
        <v>313</v>
      </c>
      <c r="F303" s="464">
        <v>329</v>
      </c>
      <c r="G303" s="464" t="e">
        <f>#N/A</f>
        <v>#N/A</v>
      </c>
      <c r="H303" s="464">
        <v>197</v>
      </c>
    </row>
    <row r="304" spans="1:8" ht="15" customHeight="1">
      <c r="A304" s="454"/>
      <c r="B304" s="455"/>
      <c r="C304" s="462" t="s">
        <v>564</v>
      </c>
      <c r="D304" s="463" t="s">
        <v>709</v>
      </c>
      <c r="E304" s="464">
        <v>154</v>
      </c>
      <c r="F304" s="464">
        <v>161</v>
      </c>
      <c r="G304" s="464" t="e">
        <f>#N/A</f>
        <v>#N/A</v>
      </c>
      <c r="H304" s="464">
        <v>122</v>
      </c>
    </row>
    <row r="305" spans="1:8" ht="15" customHeight="1">
      <c r="A305" s="454"/>
      <c r="B305" s="455"/>
      <c r="C305" s="462" t="s">
        <v>566</v>
      </c>
      <c r="D305" s="463" t="s">
        <v>710</v>
      </c>
      <c r="E305" s="464">
        <v>303</v>
      </c>
      <c r="F305" s="464">
        <v>303</v>
      </c>
      <c r="G305" s="464" t="e">
        <f>#N/A</f>
        <v>#N/A</v>
      </c>
      <c r="H305" s="464">
        <v>241</v>
      </c>
    </row>
    <row r="306" spans="1:8" ht="15" customHeight="1">
      <c r="A306" s="454"/>
      <c r="B306" s="455"/>
      <c r="C306" s="462" t="s">
        <v>565</v>
      </c>
      <c r="D306" s="463" t="s">
        <v>711</v>
      </c>
      <c r="E306" s="464">
        <v>239</v>
      </c>
      <c r="F306" s="464">
        <v>276</v>
      </c>
      <c r="G306" s="464" t="e">
        <f>#N/A</f>
        <v>#N/A</v>
      </c>
      <c r="H306" s="464">
        <v>276</v>
      </c>
    </row>
    <row r="307" spans="1:8" ht="15" customHeight="1">
      <c r="A307" s="454"/>
      <c r="B307" s="455"/>
      <c r="C307" s="462" t="s">
        <v>438</v>
      </c>
      <c r="D307" s="463" t="s">
        <v>712</v>
      </c>
      <c r="E307" s="464">
        <v>160</v>
      </c>
      <c r="F307" s="464">
        <v>154</v>
      </c>
      <c r="G307" s="464" t="e">
        <f>#N/A</f>
        <v>#N/A</v>
      </c>
      <c r="H307" s="464">
        <v>93</v>
      </c>
    </row>
    <row r="308" spans="1:8" ht="15" customHeight="1">
      <c r="A308" s="454"/>
      <c r="B308" s="455"/>
      <c r="C308" s="462" t="s">
        <v>428</v>
      </c>
      <c r="D308" s="463" t="s">
        <v>713</v>
      </c>
      <c r="E308" s="464">
        <v>241</v>
      </c>
      <c r="F308" s="464">
        <v>280</v>
      </c>
      <c r="G308" s="464" t="e">
        <f>#N/A</f>
        <v>#N/A</v>
      </c>
      <c r="H308" s="464">
        <v>224</v>
      </c>
    </row>
    <row r="309" spans="1:8" ht="15" customHeight="1">
      <c r="A309" s="454"/>
      <c r="B309" s="455"/>
      <c r="C309" s="462" t="s">
        <v>431</v>
      </c>
      <c r="D309" s="463" t="s">
        <v>714</v>
      </c>
      <c r="E309" s="464">
        <v>368</v>
      </c>
      <c r="F309" s="464">
        <v>385</v>
      </c>
      <c r="G309" s="464" t="e">
        <f>#N/A</f>
        <v>#N/A</v>
      </c>
      <c r="H309" s="464">
        <v>264</v>
      </c>
    </row>
    <row r="310" spans="1:8" ht="15" customHeight="1">
      <c r="A310" s="477"/>
      <c r="B310" s="470"/>
      <c r="C310" s="465" t="s">
        <v>432</v>
      </c>
      <c r="D310" s="466" t="s">
        <v>1243</v>
      </c>
      <c r="E310" s="467">
        <v>239</v>
      </c>
      <c r="F310" s="467">
        <v>235</v>
      </c>
      <c r="G310" s="467" t="e">
        <f>#N/A</f>
        <v>#N/A</v>
      </c>
      <c r="H310" s="467">
        <v>196</v>
      </c>
    </row>
    <row r="311" spans="1:8" ht="15" customHeight="1">
      <c r="A311" s="449" t="s">
        <v>1212</v>
      </c>
      <c r="B311" s="496" t="s">
        <v>1011</v>
      </c>
      <c r="C311" s="889" t="s">
        <v>1012</v>
      </c>
      <c r="D311" s="890"/>
      <c r="E311" s="453">
        <f>E385+E386</f>
        <v>33295</v>
      </c>
      <c r="F311" s="453">
        <f>F385+F386</f>
        <v>34900</v>
      </c>
      <c r="G311" s="453">
        <f>SUM(E311:F311)</f>
        <v>68195</v>
      </c>
      <c r="H311" s="453">
        <f>H385+H386</f>
        <v>33919</v>
      </c>
    </row>
    <row r="312" spans="1:8" ht="15" customHeight="1">
      <c r="A312" s="454"/>
      <c r="B312" s="468" t="s">
        <v>1177</v>
      </c>
      <c r="C312" s="456" t="s">
        <v>29</v>
      </c>
      <c r="D312" s="457"/>
      <c r="E312" s="458">
        <f>SUM(E313:E319)</f>
        <v>2618</v>
      </c>
      <c r="F312" s="458">
        <f>SUM(F313:F319)</f>
        <v>2819</v>
      </c>
      <c r="G312" s="458" t="e">
        <f>#N/A</f>
        <v>#N/A</v>
      </c>
      <c r="H312" s="458">
        <f>SUM(H313:H319)</f>
        <v>2627</v>
      </c>
    </row>
    <row r="313" spans="1:8" ht="15" customHeight="1">
      <c r="A313" s="454"/>
      <c r="B313" s="497"/>
      <c r="C313" s="459" t="s">
        <v>563</v>
      </c>
      <c r="D313" s="460" t="s">
        <v>811</v>
      </c>
      <c r="E313" s="461">
        <v>370</v>
      </c>
      <c r="F313" s="461">
        <v>379</v>
      </c>
      <c r="G313" s="461" t="e">
        <f>#N/A</f>
        <v>#N/A</v>
      </c>
      <c r="H313" s="461">
        <v>600</v>
      </c>
    </row>
    <row r="314" spans="1:8" ht="15" customHeight="1">
      <c r="A314" s="454"/>
      <c r="B314" s="455"/>
      <c r="C314" s="462" t="s">
        <v>564</v>
      </c>
      <c r="D314" s="463" t="s">
        <v>812</v>
      </c>
      <c r="E314" s="464">
        <v>458</v>
      </c>
      <c r="F314" s="464">
        <v>498</v>
      </c>
      <c r="G314" s="464" t="e">
        <f>#N/A</f>
        <v>#N/A</v>
      </c>
      <c r="H314" s="464">
        <v>485</v>
      </c>
    </row>
    <row r="315" spans="1:8" ht="15" customHeight="1">
      <c r="A315" s="454"/>
      <c r="B315" s="455"/>
      <c r="C315" s="462" t="s">
        <v>566</v>
      </c>
      <c r="D315" s="463" t="s">
        <v>813</v>
      </c>
      <c r="E315" s="464">
        <v>640</v>
      </c>
      <c r="F315" s="464">
        <v>686</v>
      </c>
      <c r="G315" s="464" t="e">
        <f>#N/A</f>
        <v>#N/A</v>
      </c>
      <c r="H315" s="464">
        <v>585</v>
      </c>
    </row>
    <row r="316" spans="1:8" ht="15" customHeight="1">
      <c r="A316" s="454"/>
      <c r="B316" s="455"/>
      <c r="C316" s="462" t="s">
        <v>565</v>
      </c>
      <c r="D316" s="463" t="s">
        <v>814</v>
      </c>
      <c r="E316" s="464">
        <v>483</v>
      </c>
      <c r="F316" s="464">
        <v>533</v>
      </c>
      <c r="G316" s="464" t="e">
        <f>#N/A</f>
        <v>#N/A</v>
      </c>
      <c r="H316" s="464">
        <v>482</v>
      </c>
    </row>
    <row r="317" spans="1:8" ht="15" customHeight="1">
      <c r="A317" s="454"/>
      <c r="B317" s="455"/>
      <c r="C317" s="462" t="s">
        <v>438</v>
      </c>
      <c r="D317" s="463" t="s">
        <v>787</v>
      </c>
      <c r="E317" s="464">
        <v>260</v>
      </c>
      <c r="F317" s="464">
        <v>307</v>
      </c>
      <c r="G317" s="464" t="e">
        <f>#N/A</f>
        <v>#N/A</v>
      </c>
      <c r="H317" s="464">
        <v>246</v>
      </c>
    </row>
    <row r="318" spans="1:8" ht="15" customHeight="1">
      <c r="A318" s="454"/>
      <c r="B318" s="455"/>
      <c r="C318" s="462" t="s">
        <v>428</v>
      </c>
      <c r="D318" s="463" t="s">
        <v>815</v>
      </c>
      <c r="E318" s="464">
        <v>277</v>
      </c>
      <c r="F318" s="464">
        <v>338</v>
      </c>
      <c r="G318" s="464" t="e">
        <f>#N/A</f>
        <v>#N/A</v>
      </c>
      <c r="H318" s="464">
        <v>227</v>
      </c>
    </row>
    <row r="319" spans="1:8" ht="15" customHeight="1">
      <c r="A319" s="454"/>
      <c r="B319" s="470"/>
      <c r="C319" s="474" t="s">
        <v>561</v>
      </c>
      <c r="D319" s="475"/>
      <c r="E319" s="476">
        <v>130</v>
      </c>
      <c r="F319" s="476">
        <v>78</v>
      </c>
      <c r="G319" s="476" t="e">
        <f>#N/A</f>
        <v>#N/A</v>
      </c>
      <c r="H319" s="476">
        <v>2</v>
      </c>
    </row>
    <row r="320" spans="1:8" ht="15" customHeight="1">
      <c r="A320" s="454"/>
      <c r="B320" s="455" t="s">
        <v>1178</v>
      </c>
      <c r="C320" s="456" t="s">
        <v>29</v>
      </c>
      <c r="D320" s="457"/>
      <c r="E320" s="458">
        <f>SUM(E321:E331)</f>
        <v>6509</v>
      </c>
      <c r="F320" s="458">
        <f>SUM(F321:F331)</f>
        <v>6723</v>
      </c>
      <c r="G320" s="458" t="e">
        <f>#N/A</f>
        <v>#N/A</v>
      </c>
      <c r="H320" s="458">
        <f>SUM(H321:H331)</f>
        <v>7612</v>
      </c>
    </row>
    <row r="321" spans="1:8" ht="15" customHeight="1">
      <c r="A321" s="454"/>
      <c r="B321" s="455"/>
      <c r="C321" s="459" t="s">
        <v>562</v>
      </c>
      <c r="D321" s="460" t="s">
        <v>816</v>
      </c>
      <c r="E321" s="461">
        <v>733</v>
      </c>
      <c r="F321" s="461">
        <v>815</v>
      </c>
      <c r="G321" s="461" t="e">
        <f>#N/A</f>
        <v>#N/A</v>
      </c>
      <c r="H321" s="461">
        <v>745</v>
      </c>
    </row>
    <row r="322" spans="1:8" ht="15" customHeight="1">
      <c r="A322" s="454"/>
      <c r="B322" s="455"/>
      <c r="C322" s="462" t="s">
        <v>563</v>
      </c>
      <c r="D322" s="463" t="s">
        <v>817</v>
      </c>
      <c r="E322" s="464">
        <v>203</v>
      </c>
      <c r="F322" s="464">
        <v>196</v>
      </c>
      <c r="G322" s="464" t="e">
        <f>#N/A</f>
        <v>#N/A</v>
      </c>
      <c r="H322" s="464">
        <v>176</v>
      </c>
    </row>
    <row r="323" spans="1:8" ht="15" customHeight="1">
      <c r="A323" s="454"/>
      <c r="B323" s="455"/>
      <c r="C323" s="462" t="s">
        <v>564</v>
      </c>
      <c r="D323" s="463" t="s">
        <v>652</v>
      </c>
      <c r="E323" s="464">
        <v>927</v>
      </c>
      <c r="F323" s="464">
        <v>983</v>
      </c>
      <c r="G323" s="464" t="e">
        <f>#N/A</f>
        <v>#N/A</v>
      </c>
      <c r="H323" s="464">
        <v>862</v>
      </c>
    </row>
    <row r="324" spans="1:8" ht="15" customHeight="1">
      <c r="A324" s="454"/>
      <c r="B324" s="455"/>
      <c r="C324" s="462" t="s">
        <v>566</v>
      </c>
      <c r="D324" s="463" t="s">
        <v>818</v>
      </c>
      <c r="E324" s="464">
        <v>1094</v>
      </c>
      <c r="F324" s="464">
        <v>1158</v>
      </c>
      <c r="G324" s="464" t="e">
        <f>#N/A</f>
        <v>#N/A</v>
      </c>
      <c r="H324" s="464">
        <v>1177</v>
      </c>
    </row>
    <row r="325" spans="1:8" ht="15" customHeight="1">
      <c r="A325" s="454"/>
      <c r="B325" s="455"/>
      <c r="C325" s="462" t="s">
        <v>565</v>
      </c>
      <c r="D325" s="463" t="s">
        <v>819</v>
      </c>
      <c r="E325" s="464">
        <v>404</v>
      </c>
      <c r="F325" s="464">
        <v>439</v>
      </c>
      <c r="G325" s="464" t="e">
        <f>#N/A</f>
        <v>#N/A</v>
      </c>
      <c r="H325" s="464">
        <v>501</v>
      </c>
    </row>
    <row r="326" spans="1:8" ht="15" customHeight="1">
      <c r="A326" s="454"/>
      <c r="B326" s="455"/>
      <c r="C326" s="462" t="s">
        <v>438</v>
      </c>
      <c r="D326" s="463" t="s">
        <v>820</v>
      </c>
      <c r="E326" s="464">
        <v>427</v>
      </c>
      <c r="F326" s="464">
        <v>450</v>
      </c>
      <c r="G326" s="464" t="e">
        <f>#N/A</f>
        <v>#N/A</v>
      </c>
      <c r="H326" s="464">
        <v>416</v>
      </c>
    </row>
    <row r="327" spans="1:8" ht="15" customHeight="1">
      <c r="A327" s="454"/>
      <c r="B327" s="455"/>
      <c r="C327" s="462" t="s">
        <v>428</v>
      </c>
      <c r="D327" s="463" t="s">
        <v>821</v>
      </c>
      <c r="E327" s="464">
        <v>193</v>
      </c>
      <c r="F327" s="464">
        <v>205</v>
      </c>
      <c r="G327" s="464" t="e">
        <f>#N/A</f>
        <v>#N/A</v>
      </c>
      <c r="H327" s="464">
        <v>164</v>
      </c>
    </row>
    <row r="328" spans="1:8" ht="15" customHeight="1">
      <c r="A328" s="454"/>
      <c r="B328" s="455"/>
      <c r="C328" s="462" t="s">
        <v>431</v>
      </c>
      <c r="D328" s="463" t="s">
        <v>822</v>
      </c>
      <c r="E328" s="464">
        <v>454</v>
      </c>
      <c r="F328" s="464">
        <v>518</v>
      </c>
      <c r="G328" s="464" t="e">
        <f>#N/A</f>
        <v>#N/A</v>
      </c>
      <c r="H328" s="464">
        <v>457</v>
      </c>
    </row>
    <row r="329" spans="1:8" ht="15" customHeight="1">
      <c r="A329" s="454"/>
      <c r="B329" s="455"/>
      <c r="C329" s="462" t="s">
        <v>432</v>
      </c>
      <c r="D329" s="463" t="s">
        <v>823</v>
      </c>
      <c r="E329" s="464">
        <v>861</v>
      </c>
      <c r="F329" s="464">
        <v>804</v>
      </c>
      <c r="G329" s="464" t="e">
        <f>#N/A</f>
        <v>#N/A</v>
      </c>
      <c r="H329" s="464">
        <v>1052</v>
      </c>
    </row>
    <row r="330" spans="1:8" ht="15" customHeight="1">
      <c r="A330" s="454"/>
      <c r="B330" s="455"/>
      <c r="C330" s="462" t="s">
        <v>795</v>
      </c>
      <c r="D330" s="463" t="s">
        <v>824</v>
      </c>
      <c r="E330" s="464">
        <v>366</v>
      </c>
      <c r="F330" s="464">
        <v>365</v>
      </c>
      <c r="G330" s="464" t="e">
        <f>#N/A</f>
        <v>#N/A</v>
      </c>
      <c r="H330" s="464">
        <v>638</v>
      </c>
    </row>
    <row r="331" spans="1:8" ht="15" customHeight="1">
      <c r="A331" s="454"/>
      <c r="B331" s="455"/>
      <c r="C331" s="474" t="s">
        <v>796</v>
      </c>
      <c r="D331" s="475" t="s">
        <v>825</v>
      </c>
      <c r="E331" s="476">
        <v>847</v>
      </c>
      <c r="F331" s="476">
        <v>790</v>
      </c>
      <c r="G331" s="464" t="e">
        <f>#N/A</f>
        <v>#N/A</v>
      </c>
      <c r="H331" s="476">
        <v>1424</v>
      </c>
    </row>
    <row r="332" spans="1:8" ht="15" customHeight="1">
      <c r="A332" s="454"/>
      <c r="B332" s="468" t="s">
        <v>1179</v>
      </c>
      <c r="C332" s="456" t="s">
        <v>29</v>
      </c>
      <c r="D332" s="457"/>
      <c r="E332" s="458">
        <f>SUM(E333:E338)</f>
        <v>2033</v>
      </c>
      <c r="F332" s="458">
        <f>SUM(F333:F338)</f>
        <v>2093</v>
      </c>
      <c r="G332" s="458" t="e">
        <f>#N/A</f>
        <v>#N/A</v>
      </c>
      <c r="H332" s="458">
        <f>SUM(H333:H338)</f>
        <v>2082</v>
      </c>
    </row>
    <row r="333" spans="1:8" ht="15" customHeight="1">
      <c r="A333" s="454"/>
      <c r="B333" s="455"/>
      <c r="C333" s="459" t="s">
        <v>562</v>
      </c>
      <c r="D333" s="460" t="s">
        <v>826</v>
      </c>
      <c r="E333" s="461">
        <v>293</v>
      </c>
      <c r="F333" s="461">
        <v>287</v>
      </c>
      <c r="G333" s="461" t="e">
        <f>#N/A</f>
        <v>#N/A</v>
      </c>
      <c r="H333" s="461">
        <v>448</v>
      </c>
    </row>
    <row r="334" spans="1:8" ht="15" customHeight="1">
      <c r="A334" s="454"/>
      <c r="B334" s="455"/>
      <c r="C334" s="462" t="s">
        <v>563</v>
      </c>
      <c r="D334" s="463" t="s">
        <v>827</v>
      </c>
      <c r="E334" s="464">
        <v>512</v>
      </c>
      <c r="F334" s="464">
        <v>552</v>
      </c>
      <c r="G334" s="464" t="e">
        <f>#N/A</f>
        <v>#N/A</v>
      </c>
      <c r="H334" s="464">
        <v>507</v>
      </c>
    </row>
    <row r="335" spans="1:8" ht="15" customHeight="1">
      <c r="A335" s="454"/>
      <c r="B335" s="455"/>
      <c r="C335" s="462" t="s">
        <v>564</v>
      </c>
      <c r="D335" s="463" t="s">
        <v>784</v>
      </c>
      <c r="E335" s="464">
        <v>230</v>
      </c>
      <c r="F335" s="464">
        <v>268</v>
      </c>
      <c r="G335" s="464" t="e">
        <f>#N/A</f>
        <v>#N/A</v>
      </c>
      <c r="H335" s="464">
        <v>188</v>
      </c>
    </row>
    <row r="336" spans="1:8" ht="15" customHeight="1">
      <c r="A336" s="454"/>
      <c r="B336" s="455"/>
      <c r="C336" s="462" t="s">
        <v>566</v>
      </c>
      <c r="D336" s="463" t="s">
        <v>828</v>
      </c>
      <c r="E336" s="464">
        <v>417</v>
      </c>
      <c r="F336" s="464">
        <v>395</v>
      </c>
      <c r="G336" s="464" t="e">
        <f>#N/A</f>
        <v>#N/A</v>
      </c>
      <c r="H336" s="464">
        <v>372</v>
      </c>
    </row>
    <row r="337" spans="1:8" ht="15" customHeight="1">
      <c r="A337" s="454"/>
      <c r="B337" s="455"/>
      <c r="C337" s="462" t="s">
        <v>565</v>
      </c>
      <c r="D337" s="463" t="s">
        <v>829</v>
      </c>
      <c r="E337" s="464">
        <v>460</v>
      </c>
      <c r="F337" s="464">
        <v>459</v>
      </c>
      <c r="G337" s="464" t="e">
        <f>#N/A</f>
        <v>#N/A</v>
      </c>
      <c r="H337" s="464">
        <v>414</v>
      </c>
    </row>
    <row r="338" spans="1:8" ht="15" customHeight="1">
      <c r="A338" s="454"/>
      <c r="B338" s="470"/>
      <c r="C338" s="465" t="s">
        <v>438</v>
      </c>
      <c r="D338" s="466" t="s">
        <v>830</v>
      </c>
      <c r="E338" s="467">
        <v>121</v>
      </c>
      <c r="F338" s="467">
        <v>132</v>
      </c>
      <c r="G338" s="467" t="e">
        <f>#N/A</f>
        <v>#N/A</v>
      </c>
      <c r="H338" s="467">
        <v>153</v>
      </c>
    </row>
    <row r="339" spans="1:8" ht="15" customHeight="1">
      <c r="A339" s="454"/>
      <c r="B339" s="455" t="s">
        <v>1180</v>
      </c>
      <c r="C339" s="471" t="s">
        <v>29</v>
      </c>
      <c r="D339" s="478"/>
      <c r="E339" s="472">
        <f>SUM(E340:E348)</f>
        <v>4353</v>
      </c>
      <c r="F339" s="458">
        <f>SUM(F340:F348)</f>
        <v>4488</v>
      </c>
      <c r="G339" s="458" t="e">
        <f>#N/A</f>
        <v>#N/A</v>
      </c>
      <c r="H339" s="458">
        <f>SUM(H340:H348)</f>
        <v>4373</v>
      </c>
    </row>
    <row r="340" spans="1:8" ht="15" customHeight="1">
      <c r="A340" s="454"/>
      <c r="B340" s="455"/>
      <c r="C340" s="459" t="s">
        <v>562</v>
      </c>
      <c r="D340" s="460" t="s">
        <v>831</v>
      </c>
      <c r="E340" s="461">
        <v>530</v>
      </c>
      <c r="F340" s="461">
        <v>615</v>
      </c>
      <c r="G340" s="461" t="e">
        <f>#N/A</f>
        <v>#N/A</v>
      </c>
      <c r="H340" s="461">
        <v>476</v>
      </c>
    </row>
    <row r="341" spans="1:8" ht="15" customHeight="1">
      <c r="A341" s="454"/>
      <c r="B341" s="455"/>
      <c r="C341" s="462" t="s">
        <v>563</v>
      </c>
      <c r="D341" s="463" t="s">
        <v>832</v>
      </c>
      <c r="E341" s="464">
        <v>247</v>
      </c>
      <c r="F341" s="464">
        <v>272</v>
      </c>
      <c r="G341" s="464" t="e">
        <f>#N/A</f>
        <v>#N/A</v>
      </c>
      <c r="H341" s="464">
        <v>195</v>
      </c>
    </row>
    <row r="342" spans="1:8" ht="15" customHeight="1">
      <c r="A342" s="454"/>
      <c r="B342" s="455"/>
      <c r="C342" s="462" t="s">
        <v>564</v>
      </c>
      <c r="D342" s="463" t="s">
        <v>833</v>
      </c>
      <c r="E342" s="464">
        <v>444</v>
      </c>
      <c r="F342" s="464">
        <v>446</v>
      </c>
      <c r="G342" s="464" t="e">
        <f>#N/A</f>
        <v>#N/A</v>
      </c>
      <c r="H342" s="464">
        <v>457</v>
      </c>
    </row>
    <row r="343" spans="1:8" ht="15" customHeight="1">
      <c r="A343" s="454"/>
      <c r="B343" s="455"/>
      <c r="C343" s="462" t="s">
        <v>566</v>
      </c>
      <c r="D343" s="463" t="s">
        <v>834</v>
      </c>
      <c r="E343" s="464">
        <v>826</v>
      </c>
      <c r="F343" s="464">
        <v>784</v>
      </c>
      <c r="G343" s="464" t="e">
        <f>#N/A</f>
        <v>#N/A</v>
      </c>
      <c r="H343" s="464">
        <v>859</v>
      </c>
    </row>
    <row r="344" spans="1:8" ht="15" customHeight="1">
      <c r="A344" s="454"/>
      <c r="B344" s="455"/>
      <c r="C344" s="462" t="s">
        <v>565</v>
      </c>
      <c r="D344" s="463" t="s">
        <v>835</v>
      </c>
      <c r="E344" s="464">
        <v>424</v>
      </c>
      <c r="F344" s="464">
        <v>428</v>
      </c>
      <c r="G344" s="464" t="e">
        <f>#N/A</f>
        <v>#N/A</v>
      </c>
      <c r="H344" s="464">
        <v>488</v>
      </c>
    </row>
    <row r="345" spans="1:8" ht="15" customHeight="1">
      <c r="A345" s="454"/>
      <c r="B345" s="455"/>
      <c r="C345" s="462" t="s">
        <v>438</v>
      </c>
      <c r="D345" s="463" t="s">
        <v>836</v>
      </c>
      <c r="E345" s="464">
        <v>795</v>
      </c>
      <c r="F345" s="464">
        <v>797</v>
      </c>
      <c r="G345" s="464" t="e">
        <f>#N/A</f>
        <v>#N/A</v>
      </c>
      <c r="H345" s="464">
        <v>895</v>
      </c>
    </row>
    <row r="346" spans="1:8" ht="15" customHeight="1">
      <c r="A346" s="454"/>
      <c r="B346" s="455"/>
      <c r="C346" s="462" t="s">
        <v>428</v>
      </c>
      <c r="D346" s="463" t="s">
        <v>647</v>
      </c>
      <c r="E346" s="464">
        <v>439</v>
      </c>
      <c r="F346" s="464">
        <v>433</v>
      </c>
      <c r="G346" s="464" t="e">
        <f>#N/A</f>
        <v>#N/A</v>
      </c>
      <c r="H346" s="464">
        <v>416</v>
      </c>
    </row>
    <row r="347" spans="1:8" ht="15" customHeight="1">
      <c r="A347" s="454"/>
      <c r="B347" s="455"/>
      <c r="C347" s="462" t="s">
        <v>431</v>
      </c>
      <c r="D347" s="463" t="s">
        <v>837</v>
      </c>
      <c r="E347" s="464">
        <v>308</v>
      </c>
      <c r="F347" s="464">
        <v>351</v>
      </c>
      <c r="G347" s="464" t="e">
        <f>#N/A</f>
        <v>#N/A</v>
      </c>
      <c r="H347" s="464">
        <v>317</v>
      </c>
    </row>
    <row r="348" spans="1:8" ht="15" customHeight="1">
      <c r="A348" s="454"/>
      <c r="B348" s="470"/>
      <c r="C348" s="465" t="s">
        <v>432</v>
      </c>
      <c r="D348" s="466" t="s">
        <v>838</v>
      </c>
      <c r="E348" s="467">
        <v>340</v>
      </c>
      <c r="F348" s="467">
        <v>362</v>
      </c>
      <c r="G348" s="467" t="e">
        <f>#N/A</f>
        <v>#N/A</v>
      </c>
      <c r="H348" s="467">
        <v>270</v>
      </c>
    </row>
    <row r="349" spans="1:9" ht="15" customHeight="1">
      <c r="A349" s="454"/>
      <c r="B349" s="455" t="s">
        <v>1181</v>
      </c>
      <c r="C349" s="456" t="s">
        <v>29</v>
      </c>
      <c r="D349" s="457"/>
      <c r="E349" s="458">
        <f>SUM(E350:E361)</f>
        <v>5216</v>
      </c>
      <c r="F349" s="458">
        <f>SUM(F350:F361)</f>
        <v>5503</v>
      </c>
      <c r="G349" s="458" t="e">
        <f>#N/A</f>
        <v>#N/A</v>
      </c>
      <c r="H349" s="458">
        <f>SUM(H350:H361)</f>
        <v>4510</v>
      </c>
      <c r="I349" s="60"/>
    </row>
    <row r="350" spans="1:10" ht="15" customHeight="1">
      <c r="A350" s="454"/>
      <c r="B350" s="455"/>
      <c r="C350" s="459" t="s">
        <v>562</v>
      </c>
      <c r="D350" s="460" t="s">
        <v>839</v>
      </c>
      <c r="E350" s="461">
        <v>479</v>
      </c>
      <c r="F350" s="461">
        <v>512</v>
      </c>
      <c r="G350" s="461" t="e">
        <f>#N/A</f>
        <v>#N/A</v>
      </c>
      <c r="H350" s="461">
        <v>469</v>
      </c>
      <c r="I350" s="60"/>
      <c r="J350" s="59"/>
    </row>
    <row r="351" spans="1:10" ht="15" customHeight="1">
      <c r="A351" s="454"/>
      <c r="B351" s="455"/>
      <c r="C351" s="462" t="s">
        <v>563</v>
      </c>
      <c r="D351" s="463" t="s">
        <v>840</v>
      </c>
      <c r="E351" s="464">
        <v>689</v>
      </c>
      <c r="F351" s="464">
        <v>709</v>
      </c>
      <c r="G351" s="464" t="e">
        <f>#N/A</f>
        <v>#N/A</v>
      </c>
      <c r="H351" s="464">
        <v>894</v>
      </c>
      <c r="I351" s="60"/>
      <c r="J351" s="59"/>
    </row>
    <row r="352" spans="1:10" ht="15" customHeight="1">
      <c r="A352" s="454"/>
      <c r="B352" s="455"/>
      <c r="C352" s="462" t="s">
        <v>564</v>
      </c>
      <c r="D352" s="463" t="s">
        <v>841</v>
      </c>
      <c r="E352" s="464">
        <v>516</v>
      </c>
      <c r="F352" s="464">
        <v>587</v>
      </c>
      <c r="G352" s="464" t="e">
        <f>#N/A</f>
        <v>#N/A</v>
      </c>
      <c r="H352" s="464">
        <v>411</v>
      </c>
      <c r="I352" s="60"/>
      <c r="J352" s="59"/>
    </row>
    <row r="353" spans="1:10" ht="15" customHeight="1">
      <c r="A353" s="454"/>
      <c r="B353" s="455"/>
      <c r="C353" s="462" t="s">
        <v>566</v>
      </c>
      <c r="D353" s="463" t="s">
        <v>842</v>
      </c>
      <c r="E353" s="464">
        <v>478</v>
      </c>
      <c r="F353" s="464">
        <v>546</v>
      </c>
      <c r="G353" s="464" t="e">
        <f>#N/A</f>
        <v>#N/A</v>
      </c>
      <c r="H353" s="464">
        <v>435</v>
      </c>
      <c r="I353" s="60"/>
      <c r="J353" s="59"/>
    </row>
    <row r="354" spans="1:10" ht="15" customHeight="1">
      <c r="A354" s="454"/>
      <c r="B354" s="455"/>
      <c r="C354" s="462" t="s">
        <v>565</v>
      </c>
      <c r="D354" s="463" t="s">
        <v>843</v>
      </c>
      <c r="E354" s="464">
        <v>334</v>
      </c>
      <c r="F354" s="464">
        <v>343</v>
      </c>
      <c r="G354" s="464" t="e">
        <f>#N/A</f>
        <v>#N/A</v>
      </c>
      <c r="H354" s="464">
        <v>275</v>
      </c>
      <c r="I354" s="60"/>
      <c r="J354" s="59"/>
    </row>
    <row r="355" spans="1:10" ht="15" customHeight="1">
      <c r="A355" s="454"/>
      <c r="B355" s="455"/>
      <c r="C355" s="462" t="s">
        <v>438</v>
      </c>
      <c r="D355" s="463" t="s">
        <v>844</v>
      </c>
      <c r="E355" s="464">
        <v>635</v>
      </c>
      <c r="F355" s="464">
        <v>608</v>
      </c>
      <c r="G355" s="464" t="e">
        <f>#N/A</f>
        <v>#N/A</v>
      </c>
      <c r="H355" s="464">
        <v>369</v>
      </c>
      <c r="I355" s="60"/>
      <c r="J355" s="59"/>
    </row>
    <row r="356" spans="1:10" ht="15" customHeight="1">
      <c r="A356" s="454"/>
      <c r="B356" s="455"/>
      <c r="C356" s="462" t="s">
        <v>428</v>
      </c>
      <c r="D356" s="463" t="s">
        <v>845</v>
      </c>
      <c r="E356" s="464">
        <v>392</v>
      </c>
      <c r="F356" s="464">
        <v>425</v>
      </c>
      <c r="G356" s="464" t="e">
        <f>#N/A</f>
        <v>#N/A</v>
      </c>
      <c r="H356" s="464">
        <v>298</v>
      </c>
      <c r="I356" s="60"/>
      <c r="J356" s="59"/>
    </row>
    <row r="357" spans="1:10" ht="15" customHeight="1">
      <c r="A357" s="454"/>
      <c r="B357" s="455"/>
      <c r="C357" s="462" t="s">
        <v>431</v>
      </c>
      <c r="D357" s="463" t="s">
        <v>846</v>
      </c>
      <c r="E357" s="464">
        <v>252</v>
      </c>
      <c r="F357" s="464">
        <v>252</v>
      </c>
      <c r="G357" s="464" t="e">
        <f>#N/A</f>
        <v>#N/A</v>
      </c>
      <c r="H357" s="464">
        <v>198</v>
      </c>
      <c r="I357" s="60"/>
      <c r="J357" s="59"/>
    </row>
    <row r="358" spans="1:10" ht="15" customHeight="1">
      <c r="A358" s="454"/>
      <c r="B358" s="455"/>
      <c r="C358" s="462" t="s">
        <v>432</v>
      </c>
      <c r="D358" s="463" t="s">
        <v>843</v>
      </c>
      <c r="E358" s="464">
        <v>529</v>
      </c>
      <c r="F358" s="464">
        <v>565</v>
      </c>
      <c r="G358" s="464" t="e">
        <f>#N/A</f>
        <v>#N/A</v>
      </c>
      <c r="H358" s="464">
        <v>414</v>
      </c>
      <c r="I358" s="60"/>
      <c r="J358" s="59"/>
    </row>
    <row r="359" spans="1:10" ht="15" customHeight="1">
      <c r="A359" s="454"/>
      <c r="B359" s="455"/>
      <c r="C359" s="462" t="s">
        <v>795</v>
      </c>
      <c r="D359" s="463" t="s">
        <v>847</v>
      </c>
      <c r="E359" s="464">
        <v>266</v>
      </c>
      <c r="F359" s="464">
        <v>258</v>
      </c>
      <c r="G359" s="464" t="e">
        <f>#N/A</f>
        <v>#N/A</v>
      </c>
      <c r="H359" s="464">
        <v>215</v>
      </c>
      <c r="I359" s="60"/>
      <c r="J359" s="59"/>
    </row>
    <row r="360" spans="1:10" ht="15" customHeight="1">
      <c r="A360" s="454"/>
      <c r="B360" s="455"/>
      <c r="C360" s="462" t="s">
        <v>796</v>
      </c>
      <c r="D360" s="463" t="s">
        <v>763</v>
      </c>
      <c r="E360" s="464">
        <v>375</v>
      </c>
      <c r="F360" s="464">
        <v>412</v>
      </c>
      <c r="G360" s="464" t="e">
        <f>#N/A</f>
        <v>#N/A</v>
      </c>
      <c r="H360" s="464">
        <v>325</v>
      </c>
      <c r="I360" s="60"/>
      <c r="J360" s="59"/>
    </row>
    <row r="361" spans="1:10" ht="15" customHeight="1">
      <c r="A361" s="477"/>
      <c r="B361" s="470"/>
      <c r="C361" s="465" t="s">
        <v>797</v>
      </c>
      <c r="D361" s="466" t="s">
        <v>1234</v>
      </c>
      <c r="E361" s="467">
        <v>271</v>
      </c>
      <c r="F361" s="467">
        <v>286</v>
      </c>
      <c r="G361" s="467" t="e">
        <f>#N/A</f>
        <v>#N/A</v>
      </c>
      <c r="H361" s="467">
        <v>207</v>
      </c>
      <c r="I361" s="60"/>
      <c r="J361" s="59"/>
    </row>
    <row r="362" spans="1:10" ht="15" customHeight="1">
      <c r="A362" s="454" t="s">
        <v>1255</v>
      </c>
      <c r="B362" s="455" t="s">
        <v>1182</v>
      </c>
      <c r="C362" s="456" t="s">
        <v>29</v>
      </c>
      <c r="D362" s="478"/>
      <c r="E362" s="472">
        <f>SUM(E363:E373)</f>
        <v>6805</v>
      </c>
      <c r="F362" s="472">
        <f>SUM(F363:F373)</f>
        <v>7025</v>
      </c>
      <c r="G362" s="472" t="e">
        <f>#N/A</f>
        <v>#N/A</v>
      </c>
      <c r="H362" s="472">
        <f>SUM(H363:H373)</f>
        <v>7164</v>
      </c>
      <c r="I362" s="60"/>
      <c r="J362" s="59"/>
    </row>
    <row r="363" spans="1:10" ht="15" customHeight="1">
      <c r="A363" s="454"/>
      <c r="B363" s="455"/>
      <c r="C363" s="459" t="s">
        <v>562</v>
      </c>
      <c r="D363" s="460" t="s">
        <v>625</v>
      </c>
      <c r="E363" s="461">
        <v>743</v>
      </c>
      <c r="F363" s="461">
        <v>810</v>
      </c>
      <c r="G363" s="461" t="e">
        <f>#N/A</f>
        <v>#N/A</v>
      </c>
      <c r="H363" s="461">
        <v>1276</v>
      </c>
      <c r="I363" s="60"/>
      <c r="J363" s="59"/>
    </row>
    <row r="364" spans="1:10" ht="15" customHeight="1">
      <c r="A364" s="454"/>
      <c r="B364" s="455"/>
      <c r="C364" s="462" t="s">
        <v>563</v>
      </c>
      <c r="D364" s="463" t="s">
        <v>848</v>
      </c>
      <c r="E364" s="464">
        <v>877</v>
      </c>
      <c r="F364" s="464">
        <v>899</v>
      </c>
      <c r="G364" s="464" t="e">
        <f>#N/A</f>
        <v>#N/A</v>
      </c>
      <c r="H364" s="464">
        <v>989</v>
      </c>
      <c r="I364" s="60"/>
      <c r="J364" s="59"/>
    </row>
    <row r="365" spans="1:10" ht="15" customHeight="1">
      <c r="A365" s="454"/>
      <c r="B365" s="455"/>
      <c r="C365" s="462" t="s">
        <v>564</v>
      </c>
      <c r="D365" s="463" t="s">
        <v>849</v>
      </c>
      <c r="E365" s="464">
        <v>990</v>
      </c>
      <c r="F365" s="464">
        <v>1078</v>
      </c>
      <c r="G365" s="464" t="e">
        <f>#N/A</f>
        <v>#N/A</v>
      </c>
      <c r="H365" s="464">
        <v>1194</v>
      </c>
      <c r="I365" s="60"/>
      <c r="J365" s="59"/>
    </row>
    <row r="366" spans="1:10" ht="15" customHeight="1">
      <c r="A366" s="454"/>
      <c r="B366" s="455"/>
      <c r="C366" s="462" t="s">
        <v>566</v>
      </c>
      <c r="D366" s="463" t="s">
        <v>850</v>
      </c>
      <c r="E366" s="464">
        <v>339</v>
      </c>
      <c r="F366" s="464">
        <v>346</v>
      </c>
      <c r="G366" s="464" t="e">
        <f>#N/A</f>
        <v>#N/A</v>
      </c>
      <c r="H366" s="464">
        <v>313</v>
      </c>
      <c r="I366" s="60"/>
      <c r="J366" s="59"/>
    </row>
    <row r="367" spans="1:10" ht="15" customHeight="1">
      <c r="A367" s="454"/>
      <c r="B367" s="455"/>
      <c r="C367" s="462" t="s">
        <v>565</v>
      </c>
      <c r="D367" s="463" t="s">
        <v>851</v>
      </c>
      <c r="E367" s="464">
        <v>926</v>
      </c>
      <c r="F367" s="464">
        <v>949</v>
      </c>
      <c r="G367" s="464" t="e">
        <f>#N/A</f>
        <v>#N/A</v>
      </c>
      <c r="H367" s="464">
        <v>677</v>
      </c>
      <c r="I367" s="60"/>
      <c r="J367" s="59"/>
    </row>
    <row r="368" spans="1:10" ht="15" customHeight="1">
      <c r="A368" s="454"/>
      <c r="B368" s="455"/>
      <c r="C368" s="462" t="s">
        <v>438</v>
      </c>
      <c r="D368" s="463" t="s">
        <v>852</v>
      </c>
      <c r="E368" s="464">
        <v>412</v>
      </c>
      <c r="F368" s="464">
        <v>427</v>
      </c>
      <c r="G368" s="464" t="e">
        <f>#N/A</f>
        <v>#N/A</v>
      </c>
      <c r="H368" s="464">
        <v>564</v>
      </c>
      <c r="I368" s="60"/>
      <c r="J368" s="59"/>
    </row>
    <row r="369" spans="1:10" ht="15" customHeight="1">
      <c r="A369" s="454"/>
      <c r="B369" s="455"/>
      <c r="C369" s="462" t="s">
        <v>428</v>
      </c>
      <c r="D369" s="463" t="s">
        <v>837</v>
      </c>
      <c r="E369" s="464">
        <v>594</v>
      </c>
      <c r="F369" s="464">
        <v>593</v>
      </c>
      <c r="G369" s="464" t="e">
        <f>#N/A</f>
        <v>#N/A</v>
      </c>
      <c r="H369" s="464">
        <v>441</v>
      </c>
      <c r="I369" s="60"/>
      <c r="J369" s="59"/>
    </row>
    <row r="370" spans="1:10" ht="15" customHeight="1">
      <c r="A370" s="454"/>
      <c r="B370" s="455"/>
      <c r="C370" s="462" t="s">
        <v>431</v>
      </c>
      <c r="D370" s="463" t="s">
        <v>853</v>
      </c>
      <c r="E370" s="464">
        <v>636</v>
      </c>
      <c r="F370" s="464">
        <v>633</v>
      </c>
      <c r="G370" s="464" t="e">
        <f>#N/A</f>
        <v>#N/A</v>
      </c>
      <c r="H370" s="464">
        <v>613</v>
      </c>
      <c r="I370" s="60"/>
      <c r="J370" s="59"/>
    </row>
    <row r="371" spans="1:10" ht="15" customHeight="1">
      <c r="A371" s="454"/>
      <c r="B371" s="455"/>
      <c r="C371" s="462" t="s">
        <v>432</v>
      </c>
      <c r="D371" s="463" t="s">
        <v>854</v>
      </c>
      <c r="E371" s="464">
        <v>369</v>
      </c>
      <c r="F371" s="464">
        <v>360</v>
      </c>
      <c r="G371" s="464" t="e">
        <f>#N/A</f>
        <v>#N/A</v>
      </c>
      <c r="H371" s="464">
        <v>252</v>
      </c>
      <c r="I371" s="60"/>
      <c r="J371" s="59"/>
    </row>
    <row r="372" spans="1:10" ht="15" customHeight="1">
      <c r="A372" s="454"/>
      <c r="B372" s="455"/>
      <c r="C372" s="462" t="s">
        <v>795</v>
      </c>
      <c r="D372" s="463" t="s">
        <v>855</v>
      </c>
      <c r="E372" s="464">
        <v>423</v>
      </c>
      <c r="F372" s="464">
        <v>435</v>
      </c>
      <c r="G372" s="464" t="e">
        <f>#N/A</f>
        <v>#N/A</v>
      </c>
      <c r="H372" s="464">
        <v>399</v>
      </c>
      <c r="I372" s="60"/>
      <c r="J372" s="59"/>
    </row>
    <row r="373" spans="1:10" ht="15" customHeight="1">
      <c r="A373" s="454"/>
      <c r="B373" s="455"/>
      <c r="C373" s="474" t="s">
        <v>796</v>
      </c>
      <c r="D373" s="475" t="s">
        <v>856</v>
      </c>
      <c r="E373" s="476">
        <v>496</v>
      </c>
      <c r="F373" s="476">
        <v>495</v>
      </c>
      <c r="G373" s="476" t="e">
        <f>#N/A</f>
        <v>#N/A</v>
      </c>
      <c r="H373" s="476">
        <v>446</v>
      </c>
      <c r="I373" s="60"/>
      <c r="J373" s="59"/>
    </row>
    <row r="374" spans="1:10" ht="15" customHeight="1">
      <c r="A374" s="454"/>
      <c r="B374" s="468" t="s">
        <v>1183</v>
      </c>
      <c r="C374" s="456" t="s">
        <v>29</v>
      </c>
      <c r="D374" s="457"/>
      <c r="E374" s="458">
        <f>SUM(E375:E384)</f>
        <v>4173</v>
      </c>
      <c r="F374" s="458">
        <f>SUM(F375:F384)</f>
        <v>4484</v>
      </c>
      <c r="G374" s="458" t="e">
        <f>#N/A</f>
        <v>#N/A</v>
      </c>
      <c r="H374" s="458">
        <f>SUM(H375:H384)</f>
        <v>3583</v>
      </c>
      <c r="I374" s="60"/>
      <c r="J374" s="59"/>
    </row>
    <row r="375" spans="1:10" ht="15" customHeight="1">
      <c r="A375" s="454"/>
      <c r="B375" s="455"/>
      <c r="C375" s="459" t="s">
        <v>562</v>
      </c>
      <c r="D375" s="460" t="s">
        <v>857</v>
      </c>
      <c r="E375" s="461">
        <v>698</v>
      </c>
      <c r="F375" s="461">
        <v>771</v>
      </c>
      <c r="G375" s="461" t="e">
        <f>#N/A</f>
        <v>#N/A</v>
      </c>
      <c r="H375" s="461">
        <v>657</v>
      </c>
      <c r="I375" s="60"/>
      <c r="J375" s="59"/>
    </row>
    <row r="376" spans="1:10" ht="15" customHeight="1">
      <c r="A376" s="454"/>
      <c r="B376" s="455"/>
      <c r="C376" s="462" t="s">
        <v>563</v>
      </c>
      <c r="D376" s="463" t="s">
        <v>858</v>
      </c>
      <c r="E376" s="464">
        <v>402</v>
      </c>
      <c r="F376" s="464">
        <v>431</v>
      </c>
      <c r="G376" s="464" t="e">
        <f>#N/A</f>
        <v>#N/A</v>
      </c>
      <c r="H376" s="464">
        <v>363</v>
      </c>
      <c r="I376" s="60"/>
      <c r="J376" s="59"/>
    </row>
    <row r="377" spans="1:10" ht="15" customHeight="1">
      <c r="A377" s="454"/>
      <c r="B377" s="455"/>
      <c r="C377" s="462" t="s">
        <v>564</v>
      </c>
      <c r="D377" s="463" t="s">
        <v>801</v>
      </c>
      <c r="E377" s="464">
        <v>397</v>
      </c>
      <c r="F377" s="464">
        <v>424</v>
      </c>
      <c r="G377" s="464" t="e">
        <f>#N/A</f>
        <v>#N/A</v>
      </c>
      <c r="H377" s="464">
        <v>332</v>
      </c>
      <c r="I377" s="60"/>
      <c r="J377" s="59"/>
    </row>
    <row r="378" spans="1:10" ht="15" customHeight="1">
      <c r="A378" s="454"/>
      <c r="B378" s="455"/>
      <c r="C378" s="462" t="s">
        <v>566</v>
      </c>
      <c r="D378" s="463" t="s">
        <v>859</v>
      </c>
      <c r="E378" s="464">
        <v>500</v>
      </c>
      <c r="F378" s="464">
        <v>549</v>
      </c>
      <c r="G378" s="464" t="e">
        <f>#N/A</f>
        <v>#N/A</v>
      </c>
      <c r="H378" s="464">
        <v>447</v>
      </c>
      <c r="I378" s="60"/>
      <c r="J378" s="59"/>
    </row>
    <row r="379" spans="1:10" ht="15" customHeight="1">
      <c r="A379" s="454"/>
      <c r="B379" s="455"/>
      <c r="C379" s="462" t="s">
        <v>565</v>
      </c>
      <c r="D379" s="463" t="s">
        <v>860</v>
      </c>
      <c r="E379" s="464">
        <v>212</v>
      </c>
      <c r="F379" s="464">
        <v>204</v>
      </c>
      <c r="G379" s="464" t="e">
        <f>#N/A</f>
        <v>#N/A</v>
      </c>
      <c r="H379" s="464">
        <v>151</v>
      </c>
      <c r="I379" s="60"/>
      <c r="J379" s="59"/>
    </row>
    <row r="380" spans="1:10" ht="15" customHeight="1">
      <c r="A380" s="454"/>
      <c r="B380" s="455"/>
      <c r="C380" s="462" t="s">
        <v>438</v>
      </c>
      <c r="D380" s="463" t="s">
        <v>647</v>
      </c>
      <c r="E380" s="464">
        <v>273</v>
      </c>
      <c r="F380" s="464">
        <v>276</v>
      </c>
      <c r="G380" s="464" t="e">
        <f>#N/A</f>
        <v>#N/A</v>
      </c>
      <c r="H380" s="464">
        <v>180</v>
      </c>
      <c r="I380" s="60"/>
      <c r="J380" s="59"/>
    </row>
    <row r="381" spans="1:10" ht="15" customHeight="1">
      <c r="A381" s="454"/>
      <c r="B381" s="455"/>
      <c r="C381" s="462" t="s">
        <v>428</v>
      </c>
      <c r="D381" s="463" t="s">
        <v>861</v>
      </c>
      <c r="E381" s="464">
        <v>393</v>
      </c>
      <c r="F381" s="464">
        <v>447</v>
      </c>
      <c r="G381" s="464" t="e">
        <f>#N/A</f>
        <v>#N/A</v>
      </c>
      <c r="H381" s="464">
        <v>355</v>
      </c>
      <c r="I381" s="60"/>
      <c r="J381" s="59"/>
    </row>
    <row r="382" spans="1:10" ht="15" customHeight="1">
      <c r="A382" s="454"/>
      <c r="B382" s="455"/>
      <c r="C382" s="462" t="s">
        <v>431</v>
      </c>
      <c r="D382" s="463" t="s">
        <v>862</v>
      </c>
      <c r="E382" s="464">
        <v>559</v>
      </c>
      <c r="F382" s="464">
        <v>574</v>
      </c>
      <c r="G382" s="464" t="e">
        <f>#N/A</f>
        <v>#N/A</v>
      </c>
      <c r="H382" s="464">
        <v>537</v>
      </c>
      <c r="I382" s="60"/>
      <c r="J382" s="59"/>
    </row>
    <row r="383" spans="1:10" ht="15" customHeight="1">
      <c r="A383" s="454"/>
      <c r="B383" s="455"/>
      <c r="C383" s="462" t="s">
        <v>432</v>
      </c>
      <c r="D383" s="463" t="s">
        <v>863</v>
      </c>
      <c r="E383" s="464">
        <v>300</v>
      </c>
      <c r="F383" s="464">
        <v>325</v>
      </c>
      <c r="G383" s="464" t="e">
        <f>#N/A</f>
        <v>#N/A</v>
      </c>
      <c r="H383" s="464">
        <v>317</v>
      </c>
      <c r="I383" s="60"/>
      <c r="J383" s="59"/>
    </row>
    <row r="384" spans="1:10" ht="15" customHeight="1">
      <c r="A384" s="454"/>
      <c r="B384" s="470"/>
      <c r="C384" s="474" t="s">
        <v>795</v>
      </c>
      <c r="D384" s="475" t="s">
        <v>864</v>
      </c>
      <c r="E384" s="476">
        <v>439</v>
      </c>
      <c r="F384" s="476">
        <v>483</v>
      </c>
      <c r="G384" s="476" t="e">
        <f>#N/A</f>
        <v>#N/A</v>
      </c>
      <c r="H384" s="476">
        <v>244</v>
      </c>
      <c r="I384" s="60"/>
      <c r="J384" s="59"/>
    </row>
    <row r="385" spans="1:10" ht="15" customHeight="1">
      <c r="A385" s="454"/>
      <c r="B385" s="470" t="s">
        <v>1254</v>
      </c>
      <c r="C385" s="456"/>
      <c r="D385" s="457"/>
      <c r="E385" s="458">
        <f>E312+E320+E332+E339+E349+E362+E374</f>
        <v>31707</v>
      </c>
      <c r="F385" s="458">
        <f>F312+F320+F332+F339+F349+F362+F374</f>
        <v>33135</v>
      </c>
      <c r="G385" s="458" t="e">
        <f>#N/A</f>
        <v>#N/A</v>
      </c>
      <c r="H385" s="458">
        <f>H312+H320+H332+H339+H349+H362+H374</f>
        <v>31951</v>
      </c>
      <c r="I385" s="60"/>
      <c r="J385" s="59"/>
    </row>
    <row r="386" spans="1:10" ht="15" customHeight="1">
      <c r="A386" s="454"/>
      <c r="B386" s="485" t="s">
        <v>1128</v>
      </c>
      <c r="C386" s="471" t="s">
        <v>29</v>
      </c>
      <c r="D386" s="457" t="s">
        <v>1128</v>
      </c>
      <c r="E386" s="458">
        <f>E387+E392</f>
        <v>1588</v>
      </c>
      <c r="F386" s="458">
        <f>F387+F392</f>
        <v>1765</v>
      </c>
      <c r="G386" s="458" t="e">
        <f>#N/A</f>
        <v>#N/A</v>
      </c>
      <c r="H386" s="458">
        <f>H387+H392</f>
        <v>1968</v>
      </c>
      <c r="I386" s="60"/>
      <c r="J386" s="59"/>
    </row>
    <row r="387" spans="1:10" ht="15" customHeight="1">
      <c r="A387" s="454"/>
      <c r="B387" s="498" t="s">
        <v>1184</v>
      </c>
      <c r="C387" s="471" t="s">
        <v>29</v>
      </c>
      <c r="D387" s="478" t="s">
        <v>1177</v>
      </c>
      <c r="E387" s="472">
        <f>SUM(E388:E391)</f>
        <v>1356</v>
      </c>
      <c r="F387" s="472">
        <f>SUM(F388:F391)</f>
        <v>1507</v>
      </c>
      <c r="G387" s="472" t="e">
        <f>#N/A</f>
        <v>#N/A</v>
      </c>
      <c r="H387" s="472">
        <f>SUM(H388:H391)</f>
        <v>1595</v>
      </c>
      <c r="I387" s="60"/>
      <c r="J387" s="59"/>
    </row>
    <row r="388" spans="1:10" ht="15" customHeight="1">
      <c r="A388" s="454"/>
      <c r="B388" s="479"/>
      <c r="C388" s="459" t="s">
        <v>562</v>
      </c>
      <c r="D388" s="460" t="s">
        <v>865</v>
      </c>
      <c r="E388" s="461">
        <v>868</v>
      </c>
      <c r="F388" s="461">
        <v>958</v>
      </c>
      <c r="G388" s="461" t="e">
        <f>#N/A</f>
        <v>#N/A</v>
      </c>
      <c r="H388" s="461">
        <v>1019</v>
      </c>
      <c r="I388" s="60"/>
      <c r="J388" s="59"/>
    </row>
    <row r="389" spans="1:10" ht="15" customHeight="1">
      <c r="A389" s="454"/>
      <c r="B389" s="479"/>
      <c r="C389" s="462" t="s">
        <v>563</v>
      </c>
      <c r="D389" s="463" t="s">
        <v>811</v>
      </c>
      <c r="E389" s="464">
        <v>347</v>
      </c>
      <c r="F389" s="464">
        <v>397</v>
      </c>
      <c r="G389" s="464" t="e">
        <f>#N/A</f>
        <v>#N/A</v>
      </c>
      <c r="H389" s="464">
        <v>475</v>
      </c>
      <c r="I389" s="60"/>
      <c r="J389" s="59"/>
    </row>
    <row r="390" spans="1:10" ht="15" customHeight="1">
      <c r="A390" s="454"/>
      <c r="B390" s="479"/>
      <c r="C390" s="462" t="s">
        <v>438</v>
      </c>
      <c r="D390" s="463" t="s">
        <v>787</v>
      </c>
      <c r="E390" s="464">
        <v>71</v>
      </c>
      <c r="F390" s="464">
        <v>82</v>
      </c>
      <c r="G390" s="464" t="e">
        <f>#N/A</f>
        <v>#N/A</v>
      </c>
      <c r="H390" s="464">
        <v>99</v>
      </c>
      <c r="I390" s="60"/>
      <c r="J390" s="59"/>
    </row>
    <row r="391" spans="1:10" ht="15" customHeight="1">
      <c r="A391" s="454"/>
      <c r="B391" s="499"/>
      <c r="C391" s="465" t="s">
        <v>561</v>
      </c>
      <c r="D391" s="466"/>
      <c r="E391" s="467">
        <v>70</v>
      </c>
      <c r="F391" s="467">
        <v>70</v>
      </c>
      <c r="G391" s="467" t="e">
        <f>#N/A</f>
        <v>#N/A</v>
      </c>
      <c r="H391" s="467">
        <v>2</v>
      </c>
      <c r="I391" s="60"/>
      <c r="J391" s="59"/>
    </row>
    <row r="392" spans="1:10" ht="15" customHeight="1">
      <c r="A392" s="454"/>
      <c r="B392" s="498" t="s">
        <v>1185</v>
      </c>
      <c r="C392" s="456" t="s">
        <v>29</v>
      </c>
      <c r="D392" s="457" t="s">
        <v>1178</v>
      </c>
      <c r="E392" s="458">
        <f>SUM(E393:E395)</f>
        <v>232</v>
      </c>
      <c r="F392" s="458">
        <f>SUM(F393:F395)</f>
        <v>258</v>
      </c>
      <c r="G392" s="458" t="e">
        <f>#N/A</f>
        <v>#N/A</v>
      </c>
      <c r="H392" s="458">
        <f>SUM(H393:H395)</f>
        <v>373</v>
      </c>
      <c r="I392" s="60"/>
      <c r="J392" s="59"/>
    </row>
    <row r="393" spans="1:10" ht="15" customHeight="1">
      <c r="A393" s="454"/>
      <c r="B393" s="479"/>
      <c r="C393" s="459" t="s">
        <v>564</v>
      </c>
      <c r="D393" s="460" t="s">
        <v>652</v>
      </c>
      <c r="E393" s="461">
        <v>142</v>
      </c>
      <c r="F393" s="461">
        <v>144</v>
      </c>
      <c r="G393" s="461" t="e">
        <f>#N/A</f>
        <v>#N/A</v>
      </c>
      <c r="H393" s="461">
        <v>245</v>
      </c>
      <c r="I393" s="60"/>
      <c r="J393" s="59"/>
    </row>
    <row r="394" spans="1:10" ht="15" customHeight="1">
      <c r="A394" s="454"/>
      <c r="B394" s="479"/>
      <c r="C394" s="462" t="s">
        <v>566</v>
      </c>
      <c r="D394" s="463" t="s">
        <v>818</v>
      </c>
      <c r="E394" s="464">
        <v>84</v>
      </c>
      <c r="F394" s="464">
        <v>109</v>
      </c>
      <c r="G394" s="464" t="e">
        <f>#N/A</f>
        <v>#N/A</v>
      </c>
      <c r="H394" s="464">
        <v>117</v>
      </c>
      <c r="I394" s="60"/>
      <c r="J394" s="59"/>
    </row>
    <row r="395" spans="1:10" ht="15" customHeight="1">
      <c r="A395" s="477"/>
      <c r="B395" s="473"/>
      <c r="C395" s="465" t="s">
        <v>794</v>
      </c>
      <c r="D395" s="466" t="s">
        <v>820</v>
      </c>
      <c r="E395" s="467">
        <v>6</v>
      </c>
      <c r="F395" s="467">
        <v>5</v>
      </c>
      <c r="G395" s="467" t="e">
        <f>#N/A</f>
        <v>#N/A</v>
      </c>
      <c r="H395" s="467">
        <v>11</v>
      </c>
      <c r="I395" s="60"/>
      <c r="J395" s="59"/>
    </row>
    <row r="396" spans="1:10" ht="15" customHeight="1">
      <c r="A396" s="449" t="s">
        <v>1213</v>
      </c>
      <c r="B396" s="500" t="s">
        <v>866</v>
      </c>
      <c r="C396" s="887" t="s">
        <v>549</v>
      </c>
      <c r="D396" s="888"/>
      <c r="E396" s="448">
        <f>E438+E439+E442</f>
        <v>35823</v>
      </c>
      <c r="F396" s="448">
        <f>F438+F439+F442</f>
        <v>34925</v>
      </c>
      <c r="G396" s="448" t="e">
        <f>#N/A</f>
        <v>#N/A</v>
      </c>
      <c r="H396" s="448">
        <f>H438+H439+H442</f>
        <v>91363</v>
      </c>
      <c r="I396" s="60"/>
      <c r="J396" s="59"/>
    </row>
    <row r="397" spans="1:10" ht="15" customHeight="1">
      <c r="A397" s="454"/>
      <c r="B397" s="480" t="s">
        <v>1186</v>
      </c>
      <c r="C397" s="456" t="s">
        <v>29</v>
      </c>
      <c r="D397" s="478"/>
      <c r="E397" s="472">
        <f>SUM(E398:E404)</f>
        <v>8818</v>
      </c>
      <c r="F397" s="472">
        <f>SUM(F398:F404)</f>
        <v>8213</v>
      </c>
      <c r="G397" s="472" t="e">
        <f>#N/A</f>
        <v>#N/A</v>
      </c>
      <c r="H397" s="472">
        <f>SUM(H398:H404)</f>
        <v>23659</v>
      </c>
      <c r="I397" s="60"/>
      <c r="J397" s="59"/>
    </row>
    <row r="398" spans="1:10" ht="15" customHeight="1">
      <c r="A398" s="454"/>
      <c r="B398" s="479"/>
      <c r="C398" s="459" t="s">
        <v>562</v>
      </c>
      <c r="D398" s="460" t="s">
        <v>867</v>
      </c>
      <c r="E398" s="461">
        <v>1924</v>
      </c>
      <c r="F398" s="461">
        <v>1875</v>
      </c>
      <c r="G398" s="461" t="e">
        <f>#N/A</f>
        <v>#N/A</v>
      </c>
      <c r="H398" s="461">
        <v>4018</v>
      </c>
      <c r="I398" s="60"/>
      <c r="J398" s="59"/>
    </row>
    <row r="399" spans="1:10" ht="15" customHeight="1">
      <c r="A399" s="454"/>
      <c r="B399" s="479"/>
      <c r="C399" s="462" t="s">
        <v>563</v>
      </c>
      <c r="D399" s="463" t="s">
        <v>868</v>
      </c>
      <c r="E399" s="464">
        <v>272</v>
      </c>
      <c r="F399" s="464">
        <v>264</v>
      </c>
      <c r="G399" s="464" t="e">
        <f>#N/A</f>
        <v>#N/A</v>
      </c>
      <c r="H399" s="464">
        <v>201</v>
      </c>
      <c r="I399" s="60"/>
      <c r="J399" s="59"/>
    </row>
    <row r="400" spans="1:10" ht="15" customHeight="1">
      <c r="A400" s="454"/>
      <c r="B400" s="479"/>
      <c r="C400" s="462" t="s">
        <v>564</v>
      </c>
      <c r="D400" s="463" t="s">
        <v>869</v>
      </c>
      <c r="E400" s="464">
        <v>966</v>
      </c>
      <c r="F400" s="464">
        <v>856</v>
      </c>
      <c r="G400" s="464" t="e">
        <f>#N/A</f>
        <v>#N/A</v>
      </c>
      <c r="H400" s="464">
        <v>1176</v>
      </c>
      <c r="I400" s="60"/>
      <c r="J400" s="59"/>
    </row>
    <row r="401" spans="1:10" ht="15" customHeight="1">
      <c r="A401" s="454"/>
      <c r="B401" s="479"/>
      <c r="C401" s="462" t="s">
        <v>566</v>
      </c>
      <c r="D401" s="463" t="s">
        <v>870</v>
      </c>
      <c r="E401" s="464">
        <v>2904</v>
      </c>
      <c r="F401" s="464">
        <v>2626</v>
      </c>
      <c r="G401" s="464" t="e">
        <f>#N/A</f>
        <v>#N/A</v>
      </c>
      <c r="H401" s="464">
        <v>11403</v>
      </c>
      <c r="I401" s="60"/>
      <c r="J401" s="59"/>
    </row>
    <row r="402" spans="1:10" ht="15" customHeight="1">
      <c r="A402" s="454"/>
      <c r="B402" s="479"/>
      <c r="C402" s="462" t="s">
        <v>565</v>
      </c>
      <c r="D402" s="463" t="s">
        <v>871</v>
      </c>
      <c r="E402" s="464">
        <v>1862</v>
      </c>
      <c r="F402" s="464">
        <v>1799</v>
      </c>
      <c r="G402" s="464" t="e">
        <f>#N/A</f>
        <v>#N/A</v>
      </c>
      <c r="H402" s="464">
        <v>4426</v>
      </c>
      <c r="I402" s="60"/>
      <c r="J402" s="59"/>
    </row>
    <row r="403" spans="1:10" ht="15" customHeight="1">
      <c r="A403" s="454"/>
      <c r="B403" s="479"/>
      <c r="C403" s="462" t="s">
        <v>438</v>
      </c>
      <c r="D403" s="463" t="s">
        <v>872</v>
      </c>
      <c r="E403" s="464">
        <v>839</v>
      </c>
      <c r="F403" s="464">
        <v>754</v>
      </c>
      <c r="G403" s="464" t="e">
        <f>#N/A</f>
        <v>#N/A</v>
      </c>
      <c r="H403" s="464">
        <v>2433</v>
      </c>
      <c r="I403" s="60"/>
      <c r="J403" s="59"/>
    </row>
    <row r="404" spans="1:10" ht="15" customHeight="1">
      <c r="A404" s="454"/>
      <c r="B404" s="479"/>
      <c r="C404" s="474" t="s">
        <v>561</v>
      </c>
      <c r="D404" s="475"/>
      <c r="E404" s="476">
        <v>51</v>
      </c>
      <c r="F404" s="476">
        <v>39</v>
      </c>
      <c r="G404" s="476" t="e">
        <f>#N/A</f>
        <v>#N/A</v>
      </c>
      <c r="H404" s="476">
        <v>2</v>
      </c>
      <c r="I404" s="60"/>
      <c r="J404" s="59"/>
    </row>
    <row r="405" spans="1:10" ht="15" customHeight="1">
      <c r="A405" s="454"/>
      <c r="B405" s="480" t="s">
        <v>1187</v>
      </c>
      <c r="C405" s="456" t="s">
        <v>29</v>
      </c>
      <c r="D405" s="457"/>
      <c r="E405" s="458">
        <f>SUM(E406:E409)</f>
        <v>3870</v>
      </c>
      <c r="F405" s="458">
        <f>SUM(F406:F409)</f>
        <v>3840</v>
      </c>
      <c r="G405" s="458" t="e">
        <f>#N/A</f>
        <v>#N/A</v>
      </c>
      <c r="H405" s="458">
        <f>SUM(H406:H409)</f>
        <v>8580</v>
      </c>
      <c r="I405" s="60"/>
      <c r="J405" s="59"/>
    </row>
    <row r="406" spans="1:10" ht="15" customHeight="1">
      <c r="A406" s="454"/>
      <c r="B406" s="479"/>
      <c r="C406" s="459" t="s">
        <v>562</v>
      </c>
      <c r="D406" s="460" t="s">
        <v>873</v>
      </c>
      <c r="E406" s="461">
        <v>1564</v>
      </c>
      <c r="F406" s="461">
        <v>1498</v>
      </c>
      <c r="G406" s="461" t="e">
        <f>#N/A</f>
        <v>#N/A</v>
      </c>
      <c r="H406" s="461">
        <v>5826</v>
      </c>
      <c r="I406" s="60"/>
      <c r="J406" s="59"/>
    </row>
    <row r="407" spans="1:10" ht="15" customHeight="1">
      <c r="A407" s="454"/>
      <c r="B407" s="479"/>
      <c r="C407" s="462" t="s">
        <v>563</v>
      </c>
      <c r="D407" s="463" t="s">
        <v>874</v>
      </c>
      <c r="E407" s="464">
        <v>1706</v>
      </c>
      <c r="F407" s="464">
        <v>1720</v>
      </c>
      <c r="G407" s="464" t="e">
        <f>#N/A</f>
        <v>#N/A</v>
      </c>
      <c r="H407" s="464">
        <v>2150</v>
      </c>
      <c r="I407" s="60"/>
      <c r="J407" s="59"/>
    </row>
    <row r="408" spans="1:10" ht="15" customHeight="1">
      <c r="A408" s="454"/>
      <c r="B408" s="479"/>
      <c r="C408" s="462" t="s">
        <v>564</v>
      </c>
      <c r="D408" s="463" t="s">
        <v>875</v>
      </c>
      <c r="E408" s="464">
        <v>58</v>
      </c>
      <c r="F408" s="464">
        <v>50</v>
      </c>
      <c r="G408" s="464" t="e">
        <f>#N/A</f>
        <v>#N/A</v>
      </c>
      <c r="H408" s="464">
        <v>246</v>
      </c>
      <c r="I408" s="60"/>
      <c r="J408" s="59"/>
    </row>
    <row r="409" spans="1:10" ht="15" customHeight="1">
      <c r="A409" s="454"/>
      <c r="B409" s="479"/>
      <c r="C409" s="474" t="s">
        <v>566</v>
      </c>
      <c r="D409" s="475" t="s">
        <v>876</v>
      </c>
      <c r="E409" s="476">
        <v>542</v>
      </c>
      <c r="F409" s="476">
        <v>572</v>
      </c>
      <c r="G409" s="476" t="e">
        <f>#N/A</f>
        <v>#N/A</v>
      </c>
      <c r="H409" s="476">
        <v>358</v>
      </c>
      <c r="I409" s="60"/>
      <c r="J409" s="59"/>
    </row>
    <row r="410" spans="1:10" ht="15" customHeight="1">
      <c r="A410" s="454"/>
      <c r="B410" s="480" t="s">
        <v>1188</v>
      </c>
      <c r="C410" s="456" t="s">
        <v>29</v>
      </c>
      <c r="D410" s="457"/>
      <c r="E410" s="458">
        <f>SUM(E411:E414)</f>
        <v>2482</v>
      </c>
      <c r="F410" s="458">
        <f>SUM(F411:F414)</f>
        <v>2566</v>
      </c>
      <c r="G410" s="458" t="e">
        <f>#N/A</f>
        <v>#N/A</v>
      </c>
      <c r="H410" s="458">
        <f>SUM(H411:H414)</f>
        <v>3499</v>
      </c>
      <c r="I410" s="60"/>
      <c r="J410" s="59"/>
    </row>
    <row r="411" spans="1:10" ht="15" customHeight="1">
      <c r="A411" s="454"/>
      <c r="B411" s="479"/>
      <c r="C411" s="459" t="s">
        <v>562</v>
      </c>
      <c r="D411" s="460" t="s">
        <v>877</v>
      </c>
      <c r="E411" s="461">
        <v>1797</v>
      </c>
      <c r="F411" s="461">
        <v>1896</v>
      </c>
      <c r="G411" s="461" t="e">
        <f>#N/A</f>
        <v>#N/A</v>
      </c>
      <c r="H411" s="461">
        <v>2859</v>
      </c>
      <c r="I411" s="60"/>
      <c r="J411" s="59"/>
    </row>
    <row r="412" spans="1:10" ht="15" customHeight="1">
      <c r="A412" s="454"/>
      <c r="B412" s="479"/>
      <c r="C412" s="462" t="s">
        <v>563</v>
      </c>
      <c r="D412" s="463" t="s">
        <v>878</v>
      </c>
      <c r="E412" s="464">
        <v>327</v>
      </c>
      <c r="F412" s="464">
        <v>309</v>
      </c>
      <c r="G412" s="464" t="e">
        <f>#N/A</f>
        <v>#N/A</v>
      </c>
      <c r="H412" s="464">
        <v>290</v>
      </c>
      <c r="I412" s="60"/>
      <c r="J412" s="59"/>
    </row>
    <row r="413" spans="1:10" ht="15" customHeight="1">
      <c r="A413" s="454"/>
      <c r="B413" s="479"/>
      <c r="C413" s="462" t="s">
        <v>564</v>
      </c>
      <c r="D413" s="463" t="s">
        <v>1244</v>
      </c>
      <c r="E413" s="464">
        <v>117</v>
      </c>
      <c r="F413" s="464">
        <v>112</v>
      </c>
      <c r="G413" s="464" t="e">
        <f>#N/A</f>
        <v>#N/A</v>
      </c>
      <c r="H413" s="464">
        <v>139</v>
      </c>
      <c r="I413" s="60"/>
      <c r="J413" s="59"/>
    </row>
    <row r="414" spans="1:10" ht="15" customHeight="1">
      <c r="A414" s="454"/>
      <c r="B414" s="479"/>
      <c r="C414" s="474" t="s">
        <v>566</v>
      </c>
      <c r="D414" s="475" t="s">
        <v>1245</v>
      </c>
      <c r="E414" s="476">
        <v>241</v>
      </c>
      <c r="F414" s="476">
        <v>249</v>
      </c>
      <c r="G414" s="476" t="e">
        <f>#N/A</f>
        <v>#N/A</v>
      </c>
      <c r="H414" s="476">
        <v>211</v>
      </c>
      <c r="I414" s="60"/>
      <c r="J414" s="59"/>
    </row>
    <row r="415" spans="1:10" ht="15" customHeight="1">
      <c r="A415" s="454"/>
      <c r="B415" s="480" t="s">
        <v>1189</v>
      </c>
      <c r="C415" s="456" t="s">
        <v>29</v>
      </c>
      <c r="D415" s="457"/>
      <c r="E415" s="458">
        <f>SUM(E416:E422)</f>
        <v>5483</v>
      </c>
      <c r="F415" s="458">
        <f>SUM(F416:F422)</f>
        <v>5522</v>
      </c>
      <c r="G415" s="458" t="e">
        <f>#N/A</f>
        <v>#N/A</v>
      </c>
      <c r="H415" s="458">
        <f>SUM(H416:H422)</f>
        <v>8510</v>
      </c>
      <c r="I415" s="60"/>
      <c r="J415" s="59"/>
    </row>
    <row r="416" spans="1:10" ht="15" customHeight="1">
      <c r="A416" s="454"/>
      <c r="B416" s="479"/>
      <c r="C416" s="459" t="s">
        <v>562</v>
      </c>
      <c r="D416" s="460" t="s">
        <v>879</v>
      </c>
      <c r="E416" s="461">
        <v>975</v>
      </c>
      <c r="F416" s="461">
        <v>1029</v>
      </c>
      <c r="G416" s="461" t="e">
        <f>#N/A</f>
        <v>#N/A</v>
      </c>
      <c r="H416" s="461">
        <v>902</v>
      </c>
      <c r="I416" s="60"/>
      <c r="J416" s="59"/>
    </row>
    <row r="417" spans="1:10" ht="15" customHeight="1">
      <c r="A417" s="454"/>
      <c r="B417" s="479"/>
      <c r="C417" s="462" t="s">
        <v>563</v>
      </c>
      <c r="D417" s="463" t="s">
        <v>777</v>
      </c>
      <c r="E417" s="464">
        <v>437</v>
      </c>
      <c r="F417" s="464">
        <v>472</v>
      </c>
      <c r="G417" s="464" t="e">
        <f>#N/A</f>
        <v>#N/A</v>
      </c>
      <c r="H417" s="464">
        <v>417</v>
      </c>
      <c r="I417" s="60"/>
      <c r="J417" s="59"/>
    </row>
    <row r="418" spans="1:10" ht="15" customHeight="1">
      <c r="A418" s="454"/>
      <c r="B418" s="479"/>
      <c r="C418" s="462" t="s">
        <v>564</v>
      </c>
      <c r="D418" s="463" t="s">
        <v>880</v>
      </c>
      <c r="E418" s="464">
        <v>1674</v>
      </c>
      <c r="F418" s="464">
        <v>1637</v>
      </c>
      <c r="G418" s="464" t="e">
        <f>#N/A</f>
        <v>#N/A</v>
      </c>
      <c r="H418" s="464">
        <v>3165</v>
      </c>
      <c r="I418" s="60"/>
      <c r="J418" s="59"/>
    </row>
    <row r="419" spans="1:10" ht="15" customHeight="1">
      <c r="A419" s="454"/>
      <c r="B419" s="479"/>
      <c r="C419" s="462" t="s">
        <v>566</v>
      </c>
      <c r="D419" s="463" t="s">
        <v>881</v>
      </c>
      <c r="E419" s="464">
        <v>524</v>
      </c>
      <c r="F419" s="464">
        <v>558</v>
      </c>
      <c r="G419" s="464" t="e">
        <f>#N/A</f>
        <v>#N/A</v>
      </c>
      <c r="H419" s="464">
        <v>769</v>
      </c>
      <c r="I419" s="60"/>
      <c r="J419" s="59"/>
    </row>
    <row r="420" spans="1:10" ht="15" customHeight="1">
      <c r="A420" s="454"/>
      <c r="B420" s="479"/>
      <c r="C420" s="462" t="s">
        <v>565</v>
      </c>
      <c r="D420" s="463" t="s">
        <v>882</v>
      </c>
      <c r="E420" s="464">
        <v>1012</v>
      </c>
      <c r="F420" s="464">
        <v>989</v>
      </c>
      <c r="G420" s="464" t="e">
        <f>#N/A</f>
        <v>#N/A</v>
      </c>
      <c r="H420" s="464">
        <v>2180</v>
      </c>
      <c r="I420" s="60"/>
      <c r="J420" s="59"/>
    </row>
    <row r="421" spans="1:10" ht="15" customHeight="1">
      <c r="A421" s="454"/>
      <c r="B421" s="479"/>
      <c r="C421" s="462" t="s">
        <v>438</v>
      </c>
      <c r="D421" s="463" t="s">
        <v>883</v>
      </c>
      <c r="E421" s="464">
        <v>501</v>
      </c>
      <c r="F421" s="464">
        <v>513</v>
      </c>
      <c r="G421" s="464" t="e">
        <f>#N/A</f>
        <v>#N/A</v>
      </c>
      <c r="H421" s="464">
        <v>677</v>
      </c>
      <c r="I421" s="60"/>
      <c r="J421" s="59"/>
    </row>
    <row r="422" spans="1:10" ht="15" customHeight="1">
      <c r="A422" s="454"/>
      <c r="B422" s="473"/>
      <c r="C422" s="474" t="s">
        <v>428</v>
      </c>
      <c r="D422" s="475" t="s">
        <v>884</v>
      </c>
      <c r="E422" s="476">
        <v>360</v>
      </c>
      <c r="F422" s="476">
        <v>324</v>
      </c>
      <c r="G422" s="476" t="e">
        <f>#N/A</f>
        <v>#N/A</v>
      </c>
      <c r="H422" s="476">
        <v>400</v>
      </c>
      <c r="I422" s="60"/>
      <c r="J422" s="59"/>
    </row>
    <row r="423" spans="1:10" ht="15" customHeight="1">
      <c r="A423" s="454"/>
      <c r="B423" s="479" t="s">
        <v>1190</v>
      </c>
      <c r="C423" s="456" t="s">
        <v>29</v>
      </c>
      <c r="D423" s="457"/>
      <c r="E423" s="458">
        <f>SUM(E424:E430)</f>
        <v>9660</v>
      </c>
      <c r="F423" s="458">
        <f>SUM(F424:F430)</f>
        <v>9032</v>
      </c>
      <c r="G423" s="458" t="e">
        <f>#N/A</f>
        <v>#N/A</v>
      </c>
      <c r="H423" s="458">
        <f>SUM(H424:H430)</f>
        <v>40669</v>
      </c>
      <c r="I423" s="60"/>
      <c r="J423" s="59"/>
    </row>
    <row r="424" spans="1:10" ht="15" customHeight="1">
      <c r="A424" s="454"/>
      <c r="B424" s="479"/>
      <c r="C424" s="459" t="s">
        <v>562</v>
      </c>
      <c r="D424" s="460" t="s">
        <v>885</v>
      </c>
      <c r="E424" s="461">
        <v>581</v>
      </c>
      <c r="F424" s="461">
        <v>524</v>
      </c>
      <c r="G424" s="461" t="e">
        <f>#N/A</f>
        <v>#N/A</v>
      </c>
      <c r="H424" s="461">
        <v>2103</v>
      </c>
      <c r="I424" s="60"/>
      <c r="J424" s="59"/>
    </row>
    <row r="425" spans="1:10" ht="15" customHeight="1">
      <c r="A425" s="454"/>
      <c r="B425" s="479"/>
      <c r="C425" s="462" t="s">
        <v>563</v>
      </c>
      <c r="D425" s="463" t="s">
        <v>886</v>
      </c>
      <c r="E425" s="464">
        <v>1413</v>
      </c>
      <c r="F425" s="464">
        <v>1349</v>
      </c>
      <c r="G425" s="464" t="e">
        <f>#N/A</f>
        <v>#N/A</v>
      </c>
      <c r="H425" s="464">
        <v>4775</v>
      </c>
      <c r="I425" s="60"/>
      <c r="J425" s="59"/>
    </row>
    <row r="426" spans="1:10" ht="15" customHeight="1">
      <c r="A426" s="454"/>
      <c r="B426" s="479"/>
      <c r="C426" s="462" t="s">
        <v>564</v>
      </c>
      <c r="D426" s="463" t="s">
        <v>887</v>
      </c>
      <c r="E426" s="464">
        <v>1364</v>
      </c>
      <c r="F426" s="464">
        <v>1366</v>
      </c>
      <c r="G426" s="464" t="e">
        <f>#N/A</f>
        <v>#N/A</v>
      </c>
      <c r="H426" s="464">
        <v>8699</v>
      </c>
      <c r="I426" s="60"/>
      <c r="J426" s="59"/>
    </row>
    <row r="427" spans="1:10" ht="15" customHeight="1">
      <c r="A427" s="454"/>
      <c r="B427" s="479"/>
      <c r="C427" s="462" t="s">
        <v>566</v>
      </c>
      <c r="D427" s="463" t="s">
        <v>888</v>
      </c>
      <c r="E427" s="464">
        <v>3851</v>
      </c>
      <c r="F427" s="464">
        <v>3555</v>
      </c>
      <c r="G427" s="464" t="e">
        <f>#N/A</f>
        <v>#N/A</v>
      </c>
      <c r="H427" s="464">
        <v>14149</v>
      </c>
      <c r="I427" s="60"/>
      <c r="J427" s="59"/>
    </row>
    <row r="428" spans="1:10" ht="15" customHeight="1">
      <c r="A428" s="454"/>
      <c r="B428" s="479"/>
      <c r="C428" s="462" t="s">
        <v>565</v>
      </c>
      <c r="D428" s="463" t="s">
        <v>889</v>
      </c>
      <c r="E428" s="464">
        <v>595</v>
      </c>
      <c r="F428" s="464">
        <v>534</v>
      </c>
      <c r="G428" s="464" t="e">
        <f>#N/A</f>
        <v>#N/A</v>
      </c>
      <c r="H428" s="464">
        <v>1349</v>
      </c>
      <c r="I428" s="60"/>
      <c r="J428" s="59"/>
    </row>
    <row r="429" spans="1:10" ht="15" customHeight="1">
      <c r="A429" s="454"/>
      <c r="B429" s="479"/>
      <c r="C429" s="462" t="s">
        <v>438</v>
      </c>
      <c r="D429" s="463" t="s">
        <v>890</v>
      </c>
      <c r="E429" s="464">
        <v>1462</v>
      </c>
      <c r="F429" s="464">
        <v>1361</v>
      </c>
      <c r="G429" s="464" t="e">
        <f>#N/A</f>
        <v>#N/A</v>
      </c>
      <c r="H429" s="464">
        <v>8416</v>
      </c>
      <c r="I429" s="60"/>
      <c r="J429" s="59"/>
    </row>
    <row r="430" spans="1:10" ht="15" customHeight="1">
      <c r="A430" s="454"/>
      <c r="B430" s="479"/>
      <c r="C430" s="465" t="s">
        <v>428</v>
      </c>
      <c r="D430" s="466" t="s">
        <v>891</v>
      </c>
      <c r="E430" s="467">
        <v>394</v>
      </c>
      <c r="F430" s="467">
        <v>343</v>
      </c>
      <c r="G430" s="467" t="e">
        <f>#N/A</f>
        <v>#N/A</v>
      </c>
      <c r="H430" s="467">
        <v>1178</v>
      </c>
      <c r="I430" s="60"/>
      <c r="J430" s="59"/>
    </row>
    <row r="431" spans="1:10" ht="15" customHeight="1">
      <c r="A431" s="454"/>
      <c r="B431" s="480" t="s">
        <v>1191</v>
      </c>
      <c r="C431" s="456" t="s">
        <v>29</v>
      </c>
      <c r="D431" s="457"/>
      <c r="E431" s="458">
        <f>SUM(E432:E437)</f>
        <v>2202</v>
      </c>
      <c r="F431" s="458">
        <f>SUM(F432:F437)</f>
        <v>2183</v>
      </c>
      <c r="G431" s="458" t="e">
        <f>#N/A</f>
        <v>#N/A</v>
      </c>
      <c r="H431" s="458">
        <f>SUM(H432:H437)</f>
        <v>1640</v>
      </c>
      <c r="I431" s="60"/>
      <c r="J431" s="59"/>
    </row>
    <row r="432" spans="1:10" ht="15" customHeight="1">
      <c r="A432" s="454"/>
      <c r="B432" s="479"/>
      <c r="C432" s="459" t="s">
        <v>562</v>
      </c>
      <c r="D432" s="460" t="s">
        <v>892</v>
      </c>
      <c r="E432" s="461">
        <v>322</v>
      </c>
      <c r="F432" s="461">
        <v>326</v>
      </c>
      <c r="G432" s="461" t="e">
        <f>#N/A</f>
        <v>#N/A</v>
      </c>
      <c r="H432" s="461">
        <v>218</v>
      </c>
      <c r="I432" s="60"/>
      <c r="J432" s="59"/>
    </row>
    <row r="433" spans="1:10" ht="15" customHeight="1">
      <c r="A433" s="454"/>
      <c r="B433" s="479"/>
      <c r="C433" s="462" t="s">
        <v>563</v>
      </c>
      <c r="D433" s="463" t="s">
        <v>893</v>
      </c>
      <c r="E433" s="464">
        <v>648</v>
      </c>
      <c r="F433" s="464">
        <v>624</v>
      </c>
      <c r="G433" s="464" t="e">
        <f>#N/A</f>
        <v>#N/A</v>
      </c>
      <c r="H433" s="464">
        <v>513</v>
      </c>
      <c r="I433" s="60"/>
      <c r="J433" s="59"/>
    </row>
    <row r="434" spans="1:10" ht="15" customHeight="1">
      <c r="A434" s="454"/>
      <c r="B434" s="479"/>
      <c r="C434" s="462" t="s">
        <v>564</v>
      </c>
      <c r="D434" s="463" t="s">
        <v>894</v>
      </c>
      <c r="E434" s="464">
        <v>354</v>
      </c>
      <c r="F434" s="464">
        <v>365</v>
      </c>
      <c r="G434" s="464" t="e">
        <f>#N/A</f>
        <v>#N/A</v>
      </c>
      <c r="H434" s="464">
        <v>277</v>
      </c>
      <c r="I434" s="60"/>
      <c r="J434" s="59"/>
    </row>
    <row r="435" spans="1:10" ht="15" customHeight="1">
      <c r="A435" s="454"/>
      <c r="B435" s="479"/>
      <c r="C435" s="462" t="s">
        <v>566</v>
      </c>
      <c r="D435" s="463" t="s">
        <v>895</v>
      </c>
      <c r="E435" s="464">
        <v>225</v>
      </c>
      <c r="F435" s="464">
        <v>220</v>
      </c>
      <c r="G435" s="464" t="e">
        <f>#N/A</f>
        <v>#N/A</v>
      </c>
      <c r="H435" s="464">
        <v>206</v>
      </c>
      <c r="I435" s="60"/>
      <c r="J435" s="59"/>
    </row>
    <row r="436" spans="1:10" ht="15" customHeight="1">
      <c r="A436" s="454"/>
      <c r="B436" s="479"/>
      <c r="C436" s="462" t="s">
        <v>565</v>
      </c>
      <c r="D436" s="463" t="s">
        <v>896</v>
      </c>
      <c r="E436" s="464">
        <v>268</v>
      </c>
      <c r="F436" s="464">
        <v>268</v>
      </c>
      <c r="G436" s="464" t="e">
        <f>#N/A</f>
        <v>#N/A</v>
      </c>
      <c r="H436" s="464">
        <v>183</v>
      </c>
      <c r="I436" s="60"/>
      <c r="J436" s="59"/>
    </row>
    <row r="437" spans="1:10" ht="15" customHeight="1">
      <c r="A437" s="454"/>
      <c r="B437" s="473"/>
      <c r="C437" s="474" t="s">
        <v>438</v>
      </c>
      <c r="D437" s="475" t="s">
        <v>897</v>
      </c>
      <c r="E437" s="476">
        <v>385</v>
      </c>
      <c r="F437" s="476">
        <v>380</v>
      </c>
      <c r="G437" s="476" t="e">
        <f>#N/A</f>
        <v>#N/A</v>
      </c>
      <c r="H437" s="476">
        <v>243</v>
      </c>
      <c r="I437" s="60"/>
      <c r="J437" s="59"/>
    </row>
    <row r="438" spans="1:10" ht="15" customHeight="1">
      <c r="A438" s="454"/>
      <c r="B438" s="481" t="s">
        <v>1214</v>
      </c>
      <c r="C438" s="456"/>
      <c r="D438" s="457"/>
      <c r="E438" s="458">
        <f>E397+E405+E410+E415+E423+E431</f>
        <v>32515</v>
      </c>
      <c r="F438" s="458">
        <f>F397+F405+F410+F415+F423+F431</f>
        <v>31356</v>
      </c>
      <c r="G438" s="458" t="e">
        <f>#N/A</f>
        <v>#N/A</v>
      </c>
      <c r="H438" s="458">
        <f>H397+H405+H410+H415+H423+H431</f>
        <v>86557</v>
      </c>
      <c r="I438" s="60"/>
      <c r="J438" s="59"/>
    </row>
    <row r="439" spans="1:10" ht="15" customHeight="1">
      <c r="A439" s="454"/>
      <c r="B439" s="473" t="s">
        <v>1129</v>
      </c>
      <c r="C439" s="471"/>
      <c r="D439" s="478"/>
      <c r="E439" s="472">
        <f>E440</f>
        <v>2841</v>
      </c>
      <c r="F439" s="472">
        <f>F440</f>
        <v>3122</v>
      </c>
      <c r="G439" s="458" t="e">
        <f>#N/A</f>
        <v>#N/A</v>
      </c>
      <c r="H439" s="472">
        <f>H440</f>
        <v>4457</v>
      </c>
      <c r="I439" s="60"/>
      <c r="J439" s="59"/>
    </row>
    <row r="440" spans="1:10" ht="15" customHeight="1">
      <c r="A440" s="454"/>
      <c r="B440" s="479" t="s">
        <v>1192</v>
      </c>
      <c r="C440" s="456" t="s">
        <v>29</v>
      </c>
      <c r="D440" s="457"/>
      <c r="E440" s="458">
        <f>SUM(E441:E441)</f>
        <v>2841</v>
      </c>
      <c r="F440" s="458">
        <f>SUM(F441:F441)</f>
        <v>3122</v>
      </c>
      <c r="G440" s="458" t="e">
        <f>#N/A</f>
        <v>#N/A</v>
      </c>
      <c r="H440" s="458">
        <f>SUM(H441:H441)</f>
        <v>4457</v>
      </c>
      <c r="I440" s="60"/>
      <c r="J440" s="59"/>
    </row>
    <row r="441" spans="1:10" ht="15" customHeight="1">
      <c r="A441" s="454"/>
      <c r="B441" s="479"/>
      <c r="C441" s="459" t="s">
        <v>562</v>
      </c>
      <c r="D441" s="460" t="s">
        <v>867</v>
      </c>
      <c r="E441" s="458">
        <v>2841</v>
      </c>
      <c r="F441" s="458">
        <v>3122</v>
      </c>
      <c r="G441" s="461" t="e">
        <f>#N/A</f>
        <v>#N/A</v>
      </c>
      <c r="H441" s="458">
        <v>4457</v>
      </c>
      <c r="I441" s="60"/>
      <c r="J441" s="59"/>
    </row>
    <row r="442" spans="1:10" ht="15" customHeight="1">
      <c r="A442" s="454"/>
      <c r="B442" s="512" t="s">
        <v>1130</v>
      </c>
      <c r="C442" s="456"/>
      <c r="D442" s="457"/>
      <c r="E442" s="472">
        <f>E443</f>
        <v>467</v>
      </c>
      <c r="F442" s="472">
        <f>F443</f>
        <v>447</v>
      </c>
      <c r="G442" s="458" t="e">
        <f>#N/A</f>
        <v>#N/A</v>
      </c>
      <c r="H442" s="458">
        <f>H443</f>
        <v>349</v>
      </c>
      <c r="I442" s="60"/>
      <c r="J442" s="59"/>
    </row>
    <row r="443" spans="1:10" ht="15" customHeight="1">
      <c r="A443" s="454"/>
      <c r="B443" s="498" t="s">
        <v>1193</v>
      </c>
      <c r="C443" s="456" t="s">
        <v>29</v>
      </c>
      <c r="D443" s="457"/>
      <c r="E443" s="458">
        <f>SUM(E444:E444)</f>
        <v>467</v>
      </c>
      <c r="F443" s="458">
        <f>SUM(F444:F444)</f>
        <v>447</v>
      </c>
      <c r="G443" s="458" t="e">
        <f>#N/A</f>
        <v>#N/A</v>
      </c>
      <c r="H443" s="458">
        <f>SUM(H444:H444)</f>
        <v>349</v>
      </c>
      <c r="I443" s="60"/>
      <c r="J443" s="59"/>
    </row>
    <row r="444" spans="1:10" ht="15" customHeight="1">
      <c r="A444" s="477"/>
      <c r="B444" s="473"/>
      <c r="C444" s="456" t="s">
        <v>564</v>
      </c>
      <c r="D444" s="457" t="s">
        <v>875</v>
      </c>
      <c r="E444" s="458">
        <v>467</v>
      </c>
      <c r="F444" s="458">
        <v>447</v>
      </c>
      <c r="G444" s="458" t="e">
        <f>#N/A</f>
        <v>#N/A</v>
      </c>
      <c r="H444" s="458">
        <v>349</v>
      </c>
      <c r="I444" s="60"/>
      <c r="J444" s="59"/>
    </row>
    <row r="445" spans="1:10" ht="15" customHeight="1">
      <c r="A445" s="450" t="s">
        <v>1215</v>
      </c>
      <c r="B445" s="445" t="s">
        <v>898</v>
      </c>
      <c r="C445" s="887" t="s">
        <v>1030</v>
      </c>
      <c r="D445" s="888"/>
      <c r="E445" s="448">
        <f>E455+E456+E462+E474+E481</f>
        <v>37748</v>
      </c>
      <c r="F445" s="448">
        <f>F455+F456+F462+F474+F481</f>
        <v>37823</v>
      </c>
      <c r="G445" s="448" t="e">
        <f>G455+G456+G462+G474+G481</f>
        <v>#N/A</v>
      </c>
      <c r="H445" s="448">
        <f>H455+H456+H462+H474+H481</f>
        <v>43228</v>
      </c>
      <c r="I445" s="60"/>
      <c r="J445" s="59"/>
    </row>
    <row r="446" spans="1:10" ht="15" customHeight="1">
      <c r="A446" s="454"/>
      <c r="B446" s="479" t="s">
        <v>1194</v>
      </c>
      <c r="C446" s="456" t="s">
        <v>29</v>
      </c>
      <c r="D446" s="457"/>
      <c r="E446" s="458">
        <f>SUM(E447:E454)</f>
        <v>5776</v>
      </c>
      <c r="F446" s="458">
        <f>SUM(F447:F454)</f>
        <v>4909</v>
      </c>
      <c r="G446" s="458" t="e">
        <f>#N/A</f>
        <v>#N/A</v>
      </c>
      <c r="H446" s="458">
        <f>SUM(H447:H454)</f>
        <v>4358</v>
      </c>
      <c r="I446" s="60"/>
      <c r="J446" s="59"/>
    </row>
    <row r="447" spans="1:10" ht="15" customHeight="1">
      <c r="A447" s="454"/>
      <c r="B447" s="479"/>
      <c r="C447" s="459" t="s">
        <v>562</v>
      </c>
      <c r="D447" s="460" t="s">
        <v>899</v>
      </c>
      <c r="E447" s="461">
        <v>477</v>
      </c>
      <c r="F447" s="461">
        <v>322</v>
      </c>
      <c r="G447" s="461" t="e">
        <f>#N/A</f>
        <v>#N/A</v>
      </c>
      <c r="H447" s="461">
        <v>198</v>
      </c>
      <c r="I447" s="60"/>
      <c r="J447" s="59"/>
    </row>
    <row r="448" spans="1:10" ht="15" customHeight="1">
      <c r="A448" s="454"/>
      <c r="B448" s="479"/>
      <c r="C448" s="462" t="s">
        <v>563</v>
      </c>
      <c r="D448" s="463" t="s">
        <v>900</v>
      </c>
      <c r="E448" s="464">
        <v>852</v>
      </c>
      <c r="F448" s="464">
        <v>873</v>
      </c>
      <c r="G448" s="464" t="e">
        <f>#N/A</f>
        <v>#N/A</v>
      </c>
      <c r="H448" s="464">
        <v>646</v>
      </c>
      <c r="I448" s="60"/>
      <c r="J448" s="59"/>
    </row>
    <row r="449" spans="1:10" ht="15" customHeight="1">
      <c r="A449" s="454"/>
      <c r="B449" s="479"/>
      <c r="C449" s="462" t="s">
        <v>564</v>
      </c>
      <c r="D449" s="463" t="s">
        <v>901</v>
      </c>
      <c r="E449" s="464">
        <v>398</v>
      </c>
      <c r="F449" s="464">
        <v>406</v>
      </c>
      <c r="G449" s="464" t="e">
        <f>#N/A</f>
        <v>#N/A</v>
      </c>
      <c r="H449" s="464">
        <v>360</v>
      </c>
      <c r="I449" s="60"/>
      <c r="J449" s="59"/>
    </row>
    <row r="450" spans="1:10" ht="15" customHeight="1">
      <c r="A450" s="454"/>
      <c r="B450" s="479"/>
      <c r="C450" s="462" t="s">
        <v>566</v>
      </c>
      <c r="D450" s="463" t="s">
        <v>902</v>
      </c>
      <c r="E450" s="464">
        <v>2089</v>
      </c>
      <c r="F450" s="464">
        <v>1410</v>
      </c>
      <c r="G450" s="464" t="e">
        <f>#N/A</f>
        <v>#N/A</v>
      </c>
      <c r="H450" s="464">
        <v>1335</v>
      </c>
      <c r="I450" s="60"/>
      <c r="J450" s="59"/>
    </row>
    <row r="451" spans="1:10" ht="15" customHeight="1">
      <c r="A451" s="454"/>
      <c r="B451" s="479"/>
      <c r="C451" s="462" t="s">
        <v>565</v>
      </c>
      <c r="D451" s="463" t="s">
        <v>903</v>
      </c>
      <c r="E451" s="464">
        <v>398</v>
      </c>
      <c r="F451" s="464">
        <v>384</v>
      </c>
      <c r="G451" s="464" t="e">
        <f>#N/A</f>
        <v>#N/A</v>
      </c>
      <c r="H451" s="464">
        <v>329</v>
      </c>
      <c r="I451" s="60"/>
      <c r="J451" s="59"/>
    </row>
    <row r="452" spans="1:10" ht="15" customHeight="1">
      <c r="A452" s="454"/>
      <c r="B452" s="479"/>
      <c r="C452" s="462" t="s">
        <v>438</v>
      </c>
      <c r="D452" s="463" t="s">
        <v>904</v>
      </c>
      <c r="E452" s="464">
        <v>282</v>
      </c>
      <c r="F452" s="464">
        <v>316</v>
      </c>
      <c r="G452" s="464" t="e">
        <f>#N/A</f>
        <v>#N/A</v>
      </c>
      <c r="H452" s="464">
        <v>372</v>
      </c>
      <c r="I452" s="60"/>
      <c r="J452" s="59"/>
    </row>
    <row r="453" spans="1:10" ht="15" customHeight="1">
      <c r="A453" s="454"/>
      <c r="B453" s="479"/>
      <c r="C453" s="462" t="s">
        <v>428</v>
      </c>
      <c r="D453" s="463" t="s">
        <v>905</v>
      </c>
      <c r="E453" s="464">
        <v>941</v>
      </c>
      <c r="F453" s="464">
        <v>989</v>
      </c>
      <c r="G453" s="464" t="e">
        <f>#N/A</f>
        <v>#N/A</v>
      </c>
      <c r="H453" s="464">
        <v>846</v>
      </c>
      <c r="I453" s="60"/>
      <c r="J453" s="59"/>
    </row>
    <row r="454" spans="1:10" ht="15" customHeight="1">
      <c r="A454" s="454"/>
      <c r="B454" s="473"/>
      <c r="C454" s="465" t="s">
        <v>431</v>
      </c>
      <c r="D454" s="466" t="s">
        <v>906</v>
      </c>
      <c r="E454" s="467">
        <v>339</v>
      </c>
      <c r="F454" s="467">
        <v>209</v>
      </c>
      <c r="G454" s="467" t="e">
        <f>#N/A</f>
        <v>#N/A</v>
      </c>
      <c r="H454" s="467">
        <v>272</v>
      </c>
      <c r="I454" s="60"/>
      <c r="J454" s="59"/>
    </row>
    <row r="455" spans="1:8" ht="15" customHeight="1">
      <c r="A455" s="454"/>
      <c r="B455" s="473" t="s">
        <v>1732</v>
      </c>
      <c r="C455" s="456"/>
      <c r="D455" s="457"/>
      <c r="E455" s="458">
        <f>E446</f>
        <v>5776</v>
      </c>
      <c r="F455" s="458">
        <f>F446</f>
        <v>4909</v>
      </c>
      <c r="G455" s="458" t="e">
        <f>#N/A</f>
        <v>#N/A</v>
      </c>
      <c r="H455" s="458">
        <f>H446</f>
        <v>4358</v>
      </c>
    </row>
    <row r="456" spans="1:8" ht="15" customHeight="1">
      <c r="A456" s="454"/>
      <c r="B456" s="480" t="s">
        <v>1131</v>
      </c>
      <c r="C456" s="471" t="s">
        <v>29</v>
      </c>
      <c r="D456" s="478"/>
      <c r="E456" s="472">
        <f>SUM(E457:E461)</f>
        <v>5696</v>
      </c>
      <c r="F456" s="472">
        <f>SUM(F457:F461)</f>
        <v>5807</v>
      </c>
      <c r="G456" s="472" t="e">
        <f>SUM(G457:G461)</f>
        <v>#N/A</v>
      </c>
      <c r="H456" s="472">
        <f>SUM(H457:H461)</f>
        <v>5607</v>
      </c>
    </row>
    <row r="457" spans="1:11" ht="15" customHeight="1">
      <c r="A457" s="454"/>
      <c r="B457" s="479" t="s">
        <v>1195</v>
      </c>
      <c r="C457" s="462" t="s">
        <v>562</v>
      </c>
      <c r="D457" s="463" t="s">
        <v>899</v>
      </c>
      <c r="E457" s="464">
        <v>1899</v>
      </c>
      <c r="F457" s="464">
        <v>1851</v>
      </c>
      <c r="G457" s="464" t="e">
        <f>#N/A</f>
        <v>#N/A</v>
      </c>
      <c r="H457" s="464">
        <v>1450</v>
      </c>
      <c r="J457" s="62"/>
      <c r="K457" s="63"/>
    </row>
    <row r="458" spans="1:11" ht="15" customHeight="1">
      <c r="A458" s="454"/>
      <c r="B458" s="479"/>
      <c r="C458" s="462" t="s">
        <v>564</v>
      </c>
      <c r="D458" s="463" t="s">
        <v>901</v>
      </c>
      <c r="E458" s="464">
        <v>995</v>
      </c>
      <c r="F458" s="464">
        <v>1036</v>
      </c>
      <c r="G458" s="464" t="e">
        <f>#N/A</f>
        <v>#N/A</v>
      </c>
      <c r="H458" s="464">
        <v>1302</v>
      </c>
      <c r="J458" s="56"/>
      <c r="K458" s="56"/>
    </row>
    <row r="459" spans="1:8" ht="15" customHeight="1">
      <c r="A459" s="454"/>
      <c r="B459" s="479"/>
      <c r="C459" s="462" t="s">
        <v>566</v>
      </c>
      <c r="D459" s="463" t="s">
        <v>902</v>
      </c>
      <c r="E459" s="464">
        <v>29</v>
      </c>
      <c r="F459" s="464">
        <v>41</v>
      </c>
      <c r="G459" s="464" t="e">
        <f>#N/A</f>
        <v>#N/A</v>
      </c>
      <c r="H459" s="464">
        <v>21</v>
      </c>
    </row>
    <row r="460" spans="1:8" ht="15" customHeight="1">
      <c r="A460" s="454"/>
      <c r="B460" s="479"/>
      <c r="C460" s="462" t="s">
        <v>565</v>
      </c>
      <c r="D460" s="463" t="s">
        <v>903</v>
      </c>
      <c r="E460" s="464">
        <v>1974</v>
      </c>
      <c r="F460" s="464">
        <v>2041</v>
      </c>
      <c r="G460" s="464" t="e">
        <f>#N/A</f>
        <v>#N/A</v>
      </c>
      <c r="H460" s="464">
        <v>2160</v>
      </c>
    </row>
    <row r="461" spans="1:8" ht="15" customHeight="1">
      <c r="A461" s="454"/>
      <c r="B461" s="479"/>
      <c r="C461" s="474" t="s">
        <v>438</v>
      </c>
      <c r="D461" s="475" t="s">
        <v>904</v>
      </c>
      <c r="E461" s="464">
        <v>799</v>
      </c>
      <c r="F461" s="464">
        <v>838</v>
      </c>
      <c r="G461" s="464" t="e">
        <f>#N/A</f>
        <v>#N/A</v>
      </c>
      <c r="H461" s="464">
        <v>674</v>
      </c>
    </row>
    <row r="462" spans="1:8" ht="15" customHeight="1">
      <c r="A462" s="454"/>
      <c r="B462" s="480" t="s">
        <v>1141</v>
      </c>
      <c r="C462" s="456" t="s">
        <v>29</v>
      </c>
      <c r="D462" s="457" t="s">
        <v>1141</v>
      </c>
      <c r="E462" s="458">
        <f>E463+E468</f>
        <v>15064</v>
      </c>
      <c r="F462" s="458">
        <f>F463+F468</f>
        <v>15726</v>
      </c>
      <c r="G462" s="458" t="e">
        <f>#N/A</f>
        <v>#N/A</v>
      </c>
      <c r="H462" s="458">
        <f>H463+H468</f>
        <v>20037</v>
      </c>
    </row>
    <row r="463" spans="1:9" ht="15" customHeight="1">
      <c r="A463" s="454"/>
      <c r="B463" s="479" t="s">
        <v>1196</v>
      </c>
      <c r="C463" s="456" t="s">
        <v>29</v>
      </c>
      <c r="D463" s="457" t="s">
        <v>1737</v>
      </c>
      <c r="E463" s="458">
        <f>SUM(E464:E467)</f>
        <v>2837</v>
      </c>
      <c r="F463" s="458">
        <f>SUM(F464:F467)</f>
        <v>3066</v>
      </c>
      <c r="G463" s="458" t="e">
        <f>#N/A</f>
        <v>#N/A</v>
      </c>
      <c r="H463" s="458">
        <f>SUM(H464:H467)</f>
        <v>3750</v>
      </c>
      <c r="I463" s="61"/>
    </row>
    <row r="464" spans="1:11" ht="15" customHeight="1">
      <c r="A464" s="454"/>
      <c r="B464" s="479"/>
      <c r="C464" s="459" t="s">
        <v>562</v>
      </c>
      <c r="D464" s="460" t="s">
        <v>907</v>
      </c>
      <c r="E464" s="461">
        <v>877</v>
      </c>
      <c r="F464" s="461">
        <v>954</v>
      </c>
      <c r="G464" s="461" t="e">
        <f>#N/A</f>
        <v>#N/A</v>
      </c>
      <c r="H464" s="461">
        <v>1158</v>
      </c>
      <c r="J464" s="62"/>
      <c r="K464" s="63"/>
    </row>
    <row r="465" spans="1:11" ht="15" customHeight="1">
      <c r="A465" s="454"/>
      <c r="B465" s="479"/>
      <c r="C465" s="462" t="s">
        <v>563</v>
      </c>
      <c r="D465" s="463" t="s">
        <v>908</v>
      </c>
      <c r="E465" s="464">
        <v>465</v>
      </c>
      <c r="F465" s="464">
        <v>457</v>
      </c>
      <c r="G465" s="464" t="e">
        <f>#N/A</f>
        <v>#N/A</v>
      </c>
      <c r="H465" s="464">
        <v>461</v>
      </c>
      <c r="J465" s="56"/>
      <c r="K465" s="56"/>
    </row>
    <row r="466" spans="1:8" ht="15" customHeight="1">
      <c r="A466" s="454"/>
      <c r="B466" s="479"/>
      <c r="C466" s="462" t="s">
        <v>564</v>
      </c>
      <c r="D466" s="463" t="s">
        <v>913</v>
      </c>
      <c r="E466" s="464">
        <v>1394</v>
      </c>
      <c r="F466" s="464">
        <v>1566</v>
      </c>
      <c r="G466" s="464" t="e">
        <f>#N/A</f>
        <v>#N/A</v>
      </c>
      <c r="H466" s="464">
        <v>2027</v>
      </c>
    </row>
    <row r="467" spans="1:8" ht="15" customHeight="1">
      <c r="A467" s="454"/>
      <c r="B467" s="499"/>
      <c r="C467" s="474" t="s">
        <v>566</v>
      </c>
      <c r="D467" s="475" t="s">
        <v>909</v>
      </c>
      <c r="E467" s="476">
        <v>101</v>
      </c>
      <c r="F467" s="476">
        <v>89</v>
      </c>
      <c r="G467" s="476" t="e">
        <f>#N/A</f>
        <v>#N/A</v>
      </c>
      <c r="H467" s="476">
        <v>104</v>
      </c>
    </row>
    <row r="468" spans="1:9" ht="15" customHeight="1">
      <c r="A468" s="454"/>
      <c r="B468" s="479" t="s">
        <v>1252</v>
      </c>
      <c r="C468" s="456" t="s">
        <v>29</v>
      </c>
      <c r="D468" s="457" t="s">
        <v>1738</v>
      </c>
      <c r="E468" s="458">
        <f>SUM(E469:E473)</f>
        <v>12227</v>
      </c>
      <c r="F468" s="458">
        <f>SUM(F469:F473)</f>
        <v>12660</v>
      </c>
      <c r="G468" s="458" t="e">
        <f>#N/A</f>
        <v>#N/A</v>
      </c>
      <c r="H468" s="458">
        <f>SUM(H469:H473)</f>
        <v>16287</v>
      </c>
      <c r="I468" s="61"/>
    </row>
    <row r="469" spans="1:11" ht="15" customHeight="1">
      <c r="A469" s="454"/>
      <c r="B469" s="479"/>
      <c r="C469" s="459" t="s">
        <v>562</v>
      </c>
      <c r="D469" s="460" t="s">
        <v>1219</v>
      </c>
      <c r="E469" s="461">
        <v>3365</v>
      </c>
      <c r="F469" s="461">
        <v>3321</v>
      </c>
      <c r="G469" s="461" t="e">
        <f>#N/A</f>
        <v>#N/A</v>
      </c>
      <c r="H469" s="461">
        <v>3696</v>
      </c>
      <c r="J469" s="62"/>
      <c r="K469" s="63"/>
    </row>
    <row r="470" spans="1:11" ht="15" customHeight="1">
      <c r="A470" s="454"/>
      <c r="B470" s="479"/>
      <c r="C470" s="462" t="s">
        <v>563</v>
      </c>
      <c r="D470" s="463" t="s">
        <v>914</v>
      </c>
      <c r="E470" s="464">
        <v>211</v>
      </c>
      <c r="F470" s="464">
        <v>211</v>
      </c>
      <c r="G470" s="464" t="e">
        <f>#N/A</f>
        <v>#N/A</v>
      </c>
      <c r="H470" s="464">
        <v>274</v>
      </c>
      <c r="J470" s="56"/>
      <c r="K470" s="56"/>
    </row>
    <row r="471" spans="1:8" ht="15" customHeight="1">
      <c r="A471" s="454"/>
      <c r="B471" s="479"/>
      <c r="C471" s="462" t="s">
        <v>564</v>
      </c>
      <c r="D471" s="463" t="s">
        <v>1577</v>
      </c>
      <c r="E471" s="464">
        <v>2318</v>
      </c>
      <c r="F471" s="464">
        <v>2534</v>
      </c>
      <c r="G471" s="464" t="e">
        <f>#N/A</f>
        <v>#N/A</v>
      </c>
      <c r="H471" s="464">
        <v>3577</v>
      </c>
    </row>
    <row r="472" spans="1:8" ht="15" customHeight="1">
      <c r="A472" s="454"/>
      <c r="B472" s="479"/>
      <c r="C472" s="462" t="s">
        <v>565</v>
      </c>
      <c r="D472" s="463" t="s">
        <v>1579</v>
      </c>
      <c r="E472" s="464">
        <v>5309</v>
      </c>
      <c r="F472" s="464">
        <v>5583</v>
      </c>
      <c r="G472" s="464" t="e">
        <f>#N/A</f>
        <v>#N/A</v>
      </c>
      <c r="H472" s="464">
        <v>7691</v>
      </c>
    </row>
    <row r="473" spans="1:8" ht="15" customHeight="1">
      <c r="A473" s="454"/>
      <c r="B473" s="479"/>
      <c r="C473" s="462" t="s">
        <v>438</v>
      </c>
      <c r="D473" s="463" t="s">
        <v>1578</v>
      </c>
      <c r="E473" s="464">
        <v>1024</v>
      </c>
      <c r="F473" s="464">
        <v>1011</v>
      </c>
      <c r="G473" s="464" t="e">
        <f>#N/A</f>
        <v>#N/A</v>
      </c>
      <c r="H473" s="464">
        <v>1049</v>
      </c>
    </row>
    <row r="474" spans="1:8" ht="15" customHeight="1">
      <c r="A474" s="454"/>
      <c r="B474" s="480" t="s">
        <v>1132</v>
      </c>
      <c r="C474" s="456" t="s">
        <v>29</v>
      </c>
      <c r="D474" s="457"/>
      <c r="E474" s="458">
        <f>SUM(E475:E480)</f>
        <v>6743</v>
      </c>
      <c r="F474" s="458">
        <f>SUM(F475:F480)</f>
        <v>6895</v>
      </c>
      <c r="G474" s="458" t="e">
        <f>#N/A</f>
        <v>#N/A</v>
      </c>
      <c r="H474" s="458">
        <f>SUM(H475:H480)</f>
        <v>7890</v>
      </c>
    </row>
    <row r="475" spans="1:8" ht="15" customHeight="1">
      <c r="A475" s="454"/>
      <c r="B475" s="479" t="s">
        <v>1252</v>
      </c>
      <c r="C475" s="459" t="s">
        <v>562</v>
      </c>
      <c r="D475" s="460" t="s">
        <v>1219</v>
      </c>
      <c r="E475" s="461">
        <v>268</v>
      </c>
      <c r="F475" s="461">
        <v>235</v>
      </c>
      <c r="G475" s="461" t="e">
        <f>#N/A</f>
        <v>#N/A</v>
      </c>
      <c r="H475" s="461">
        <v>289</v>
      </c>
    </row>
    <row r="476" spans="1:8" ht="15" customHeight="1">
      <c r="A476" s="454"/>
      <c r="B476" s="479"/>
      <c r="C476" s="462" t="s">
        <v>563</v>
      </c>
      <c r="D476" s="463" t="s">
        <v>914</v>
      </c>
      <c r="E476" s="464">
        <v>1937</v>
      </c>
      <c r="F476" s="464">
        <v>1857</v>
      </c>
      <c r="G476" s="464" t="e">
        <f>#N/A</f>
        <v>#N/A</v>
      </c>
      <c r="H476" s="464">
        <v>2046</v>
      </c>
    </row>
    <row r="477" spans="1:8" ht="15" customHeight="1">
      <c r="A477" s="454"/>
      <c r="B477" s="479"/>
      <c r="C477" s="462" t="s">
        <v>564</v>
      </c>
      <c r="D477" s="463" t="s">
        <v>1577</v>
      </c>
      <c r="E477" s="464">
        <v>871</v>
      </c>
      <c r="F477" s="464">
        <v>932</v>
      </c>
      <c r="G477" s="464" t="e">
        <f>#N/A</f>
        <v>#N/A</v>
      </c>
      <c r="H477" s="464">
        <v>939</v>
      </c>
    </row>
    <row r="478" spans="1:8" ht="15" customHeight="1">
      <c r="A478" s="454"/>
      <c r="B478" s="479"/>
      <c r="C478" s="462" t="s">
        <v>566</v>
      </c>
      <c r="D478" s="463" t="s">
        <v>915</v>
      </c>
      <c r="E478" s="464">
        <v>2040</v>
      </c>
      <c r="F478" s="464">
        <v>2217</v>
      </c>
      <c r="G478" s="464" t="e">
        <f>#N/A</f>
        <v>#N/A</v>
      </c>
      <c r="H478" s="464">
        <v>3267</v>
      </c>
    </row>
    <row r="479" spans="1:8" ht="15" customHeight="1">
      <c r="A479" s="454"/>
      <c r="B479" s="479"/>
      <c r="C479" s="462" t="s">
        <v>438</v>
      </c>
      <c r="D479" s="463" t="s">
        <v>1578</v>
      </c>
      <c r="E479" s="464">
        <v>714</v>
      </c>
      <c r="F479" s="464">
        <v>728</v>
      </c>
      <c r="G479" s="464" t="e">
        <f>#N/A</f>
        <v>#N/A</v>
      </c>
      <c r="H479" s="464">
        <v>718</v>
      </c>
    </row>
    <row r="480" spans="1:8" ht="15" customHeight="1">
      <c r="A480" s="454"/>
      <c r="B480" s="473"/>
      <c r="C480" s="462" t="s">
        <v>428</v>
      </c>
      <c r="D480" s="463" t="s">
        <v>916</v>
      </c>
      <c r="E480" s="464">
        <v>913</v>
      </c>
      <c r="F480" s="464">
        <v>926</v>
      </c>
      <c r="G480" s="464" t="e">
        <f>#N/A</f>
        <v>#N/A</v>
      </c>
      <c r="H480" s="464">
        <v>631</v>
      </c>
    </row>
    <row r="481" spans="1:10" ht="15" customHeight="1">
      <c r="A481" s="454"/>
      <c r="B481" s="479" t="s">
        <v>1133</v>
      </c>
      <c r="C481" s="456" t="s">
        <v>29</v>
      </c>
      <c r="D481" s="457"/>
      <c r="E481" s="458">
        <f>SUM(E482:E487)</f>
        <v>4469</v>
      </c>
      <c r="F481" s="458">
        <f>SUM(F482:F487)</f>
        <v>4486</v>
      </c>
      <c r="G481" s="458" t="e">
        <f>#N/A</f>
        <v>#N/A</v>
      </c>
      <c r="H481" s="458">
        <f>SUM(H482:H487)</f>
        <v>5336</v>
      </c>
      <c r="I481" s="60"/>
      <c r="J481" s="59"/>
    </row>
    <row r="482" spans="1:10" ht="15" customHeight="1">
      <c r="A482" s="454"/>
      <c r="B482" s="479" t="s">
        <v>1196</v>
      </c>
      <c r="C482" s="459" t="s">
        <v>562</v>
      </c>
      <c r="D482" s="460" t="s">
        <v>907</v>
      </c>
      <c r="E482" s="461">
        <v>203</v>
      </c>
      <c r="F482" s="461">
        <v>197</v>
      </c>
      <c r="G482" s="461" t="e">
        <f>#N/A</f>
        <v>#N/A</v>
      </c>
      <c r="H482" s="461">
        <v>188</v>
      </c>
      <c r="I482" s="60"/>
      <c r="J482" s="59"/>
    </row>
    <row r="483" spans="1:10" ht="15" customHeight="1">
      <c r="A483" s="454"/>
      <c r="B483" s="479"/>
      <c r="C483" s="462" t="s">
        <v>563</v>
      </c>
      <c r="D483" s="463" t="s">
        <v>908</v>
      </c>
      <c r="E483" s="464">
        <v>445</v>
      </c>
      <c r="F483" s="464">
        <v>252</v>
      </c>
      <c r="G483" s="464" t="e">
        <f>#N/A</f>
        <v>#N/A</v>
      </c>
      <c r="H483" s="464">
        <v>325</v>
      </c>
      <c r="I483" s="60"/>
      <c r="J483" s="59"/>
    </row>
    <row r="484" spans="1:10" ht="15" customHeight="1">
      <c r="A484" s="454"/>
      <c r="B484" s="479"/>
      <c r="C484" s="462" t="s">
        <v>566</v>
      </c>
      <c r="D484" s="463" t="s">
        <v>909</v>
      </c>
      <c r="E484" s="464">
        <v>381</v>
      </c>
      <c r="F484" s="464">
        <v>417</v>
      </c>
      <c r="G484" s="464" t="e">
        <f>#N/A</f>
        <v>#N/A</v>
      </c>
      <c r="H484" s="464">
        <v>545</v>
      </c>
      <c r="I484" s="60"/>
      <c r="J484" s="59"/>
    </row>
    <row r="485" spans="1:10" ht="15" customHeight="1">
      <c r="A485" s="454"/>
      <c r="B485" s="479"/>
      <c r="C485" s="462" t="s">
        <v>565</v>
      </c>
      <c r="D485" s="463" t="s">
        <v>910</v>
      </c>
      <c r="E485" s="464">
        <v>1477</v>
      </c>
      <c r="F485" s="464">
        <v>1582</v>
      </c>
      <c r="G485" s="464" t="e">
        <f>#N/A</f>
        <v>#N/A</v>
      </c>
      <c r="H485" s="464">
        <v>1559</v>
      </c>
      <c r="I485" s="60"/>
      <c r="J485" s="59"/>
    </row>
    <row r="486" spans="1:10" ht="15" customHeight="1">
      <c r="A486" s="454"/>
      <c r="B486" s="479"/>
      <c r="C486" s="462" t="s">
        <v>438</v>
      </c>
      <c r="D486" s="463" t="s">
        <v>911</v>
      </c>
      <c r="E486" s="464">
        <v>1166</v>
      </c>
      <c r="F486" s="464">
        <v>1226</v>
      </c>
      <c r="G486" s="464" t="e">
        <f>#N/A</f>
        <v>#N/A</v>
      </c>
      <c r="H486" s="464">
        <v>1963</v>
      </c>
      <c r="I486" s="60"/>
      <c r="J486" s="59"/>
    </row>
    <row r="487" spans="1:10" ht="15" customHeight="1">
      <c r="A487" s="477"/>
      <c r="B487" s="473"/>
      <c r="C487" s="465" t="s">
        <v>428</v>
      </c>
      <c r="D487" s="466" t="s">
        <v>912</v>
      </c>
      <c r="E487" s="467">
        <v>797</v>
      </c>
      <c r="F487" s="467">
        <v>812</v>
      </c>
      <c r="G487" s="467" t="e">
        <f>#N/A</f>
        <v>#N/A</v>
      </c>
      <c r="H487" s="467">
        <v>756</v>
      </c>
      <c r="I487" s="61"/>
      <c r="J487" s="59"/>
    </row>
    <row r="488" spans="1:8" ht="15" customHeight="1">
      <c r="A488" s="501" t="s">
        <v>1216</v>
      </c>
      <c r="B488" s="445" t="s">
        <v>917</v>
      </c>
      <c r="C488" s="887" t="s">
        <v>918</v>
      </c>
      <c r="D488" s="888"/>
      <c r="E488" s="448">
        <f>E522+E523</f>
        <v>12937</v>
      </c>
      <c r="F488" s="448">
        <f>F522+F523</f>
        <v>13156</v>
      </c>
      <c r="G488" s="448" t="e">
        <f>#N/A</f>
        <v>#N/A</v>
      </c>
      <c r="H488" s="448">
        <f>H522+H523</f>
        <v>12738</v>
      </c>
    </row>
    <row r="489" spans="1:8" ht="15" customHeight="1">
      <c r="A489" s="454"/>
      <c r="B489" s="479" t="s">
        <v>1197</v>
      </c>
      <c r="C489" s="456" t="s">
        <v>29</v>
      </c>
      <c r="D489" s="457"/>
      <c r="E489" s="458">
        <f>SUM(E490:E495)</f>
        <v>2033</v>
      </c>
      <c r="F489" s="458">
        <f>SUM(F490:F495)</f>
        <v>2138</v>
      </c>
      <c r="G489" s="458" t="e">
        <f>#N/A</f>
        <v>#N/A</v>
      </c>
      <c r="H489" s="458">
        <f>SUM(H490:H495)</f>
        <v>2088</v>
      </c>
    </row>
    <row r="490" spans="1:8" ht="15" customHeight="1">
      <c r="A490" s="454"/>
      <c r="B490" s="479"/>
      <c r="C490" s="459" t="s">
        <v>562</v>
      </c>
      <c r="D490" s="460" t="s">
        <v>919</v>
      </c>
      <c r="E490" s="461">
        <v>440</v>
      </c>
      <c r="F490" s="461">
        <v>466</v>
      </c>
      <c r="G490" s="461" t="e">
        <f>#N/A</f>
        <v>#N/A</v>
      </c>
      <c r="H490" s="461">
        <v>378</v>
      </c>
    </row>
    <row r="491" spans="1:8" ht="15" customHeight="1">
      <c r="A491" s="454"/>
      <c r="B491" s="479"/>
      <c r="C491" s="462" t="s">
        <v>563</v>
      </c>
      <c r="D491" s="463" t="s">
        <v>686</v>
      </c>
      <c r="E491" s="464">
        <v>522</v>
      </c>
      <c r="F491" s="464">
        <v>544</v>
      </c>
      <c r="G491" s="464" t="e">
        <f>#N/A</f>
        <v>#N/A</v>
      </c>
      <c r="H491" s="464">
        <v>367</v>
      </c>
    </row>
    <row r="492" spans="1:8" ht="15" customHeight="1">
      <c r="A492" s="454"/>
      <c r="B492" s="479"/>
      <c r="C492" s="462" t="s">
        <v>564</v>
      </c>
      <c r="D492" s="463" t="s">
        <v>920</v>
      </c>
      <c r="E492" s="464">
        <v>297</v>
      </c>
      <c r="F492" s="464">
        <v>320</v>
      </c>
      <c r="G492" s="464" t="e">
        <f>#N/A</f>
        <v>#N/A</v>
      </c>
      <c r="H492" s="464">
        <v>673</v>
      </c>
    </row>
    <row r="493" spans="1:8" ht="15" customHeight="1">
      <c r="A493" s="454"/>
      <c r="B493" s="479"/>
      <c r="C493" s="462" t="s">
        <v>566</v>
      </c>
      <c r="D493" s="463" t="s">
        <v>921</v>
      </c>
      <c r="E493" s="464">
        <v>154</v>
      </c>
      <c r="F493" s="464">
        <v>161</v>
      </c>
      <c r="G493" s="464" t="e">
        <f>#N/A</f>
        <v>#N/A</v>
      </c>
      <c r="H493" s="464">
        <v>113</v>
      </c>
    </row>
    <row r="494" spans="1:8" ht="15" customHeight="1">
      <c r="A494" s="454"/>
      <c r="B494" s="479"/>
      <c r="C494" s="462" t="s">
        <v>565</v>
      </c>
      <c r="D494" s="463" t="s">
        <v>696</v>
      </c>
      <c r="E494" s="464">
        <v>317</v>
      </c>
      <c r="F494" s="464">
        <v>311</v>
      </c>
      <c r="G494" s="464" t="e">
        <f>#N/A</f>
        <v>#N/A</v>
      </c>
      <c r="H494" s="464">
        <v>250</v>
      </c>
    </row>
    <row r="495" spans="1:8" ht="15" customHeight="1">
      <c r="A495" s="454"/>
      <c r="B495" s="473"/>
      <c r="C495" s="465" t="s">
        <v>1251</v>
      </c>
      <c r="D495" s="466" t="s">
        <v>922</v>
      </c>
      <c r="E495" s="467">
        <v>303</v>
      </c>
      <c r="F495" s="467">
        <v>336</v>
      </c>
      <c r="G495" s="467" t="e">
        <f>#N/A</f>
        <v>#N/A</v>
      </c>
      <c r="H495" s="467">
        <v>307</v>
      </c>
    </row>
    <row r="496" spans="1:8" ht="15" customHeight="1">
      <c r="A496" s="454"/>
      <c r="B496" s="479" t="s">
        <v>1198</v>
      </c>
      <c r="C496" s="456" t="s">
        <v>29</v>
      </c>
      <c r="D496" s="457"/>
      <c r="E496" s="458">
        <f>SUM(E497:E504)</f>
        <v>3052</v>
      </c>
      <c r="F496" s="458">
        <f>SUM(F497:F504)</f>
        <v>3132</v>
      </c>
      <c r="G496" s="458" t="e">
        <f>#N/A</f>
        <v>#N/A</v>
      </c>
      <c r="H496" s="458">
        <f>SUM(H497:H504)</f>
        <v>3044</v>
      </c>
    </row>
    <row r="497" spans="1:8" ht="15" customHeight="1">
      <c r="A497" s="454"/>
      <c r="B497" s="479"/>
      <c r="C497" s="459" t="s">
        <v>562</v>
      </c>
      <c r="D497" s="460" t="s">
        <v>923</v>
      </c>
      <c r="E497" s="461">
        <v>582</v>
      </c>
      <c r="F497" s="461">
        <v>582</v>
      </c>
      <c r="G497" s="461" t="e">
        <f>#N/A</f>
        <v>#N/A</v>
      </c>
      <c r="H497" s="461">
        <v>536</v>
      </c>
    </row>
    <row r="498" spans="1:8" ht="15" customHeight="1">
      <c r="A498" s="454"/>
      <c r="B498" s="479"/>
      <c r="C498" s="462" t="s">
        <v>563</v>
      </c>
      <c r="D498" s="463" t="s">
        <v>924</v>
      </c>
      <c r="E498" s="464">
        <v>369</v>
      </c>
      <c r="F498" s="464">
        <v>400</v>
      </c>
      <c r="G498" s="464" t="e">
        <f>#N/A</f>
        <v>#N/A</v>
      </c>
      <c r="H498" s="464">
        <v>641</v>
      </c>
    </row>
    <row r="499" spans="1:8" ht="15" customHeight="1">
      <c r="A499" s="454"/>
      <c r="B499" s="479"/>
      <c r="C499" s="462" t="s">
        <v>564</v>
      </c>
      <c r="D499" s="463" t="s">
        <v>925</v>
      </c>
      <c r="E499" s="464">
        <v>366</v>
      </c>
      <c r="F499" s="464">
        <v>405</v>
      </c>
      <c r="G499" s="464" t="e">
        <f>#N/A</f>
        <v>#N/A</v>
      </c>
      <c r="H499" s="464">
        <v>276</v>
      </c>
    </row>
    <row r="500" spans="1:8" ht="15" customHeight="1">
      <c r="A500" s="454"/>
      <c r="B500" s="479"/>
      <c r="C500" s="462" t="s">
        <v>566</v>
      </c>
      <c r="D500" s="463" t="s">
        <v>926</v>
      </c>
      <c r="E500" s="464">
        <v>426</v>
      </c>
      <c r="F500" s="464">
        <v>327</v>
      </c>
      <c r="G500" s="464" t="e">
        <f>#N/A</f>
        <v>#N/A</v>
      </c>
      <c r="H500" s="464">
        <v>422</v>
      </c>
    </row>
    <row r="501" spans="1:8" ht="15" customHeight="1">
      <c r="A501" s="454"/>
      <c r="B501" s="479"/>
      <c r="C501" s="462" t="s">
        <v>565</v>
      </c>
      <c r="D501" s="463" t="s">
        <v>927</v>
      </c>
      <c r="E501" s="464">
        <v>217</v>
      </c>
      <c r="F501" s="464">
        <v>240</v>
      </c>
      <c r="G501" s="464" t="e">
        <f>#N/A</f>
        <v>#N/A</v>
      </c>
      <c r="H501" s="464">
        <v>284</v>
      </c>
    </row>
    <row r="502" spans="1:8" ht="15" customHeight="1">
      <c r="A502" s="454"/>
      <c r="B502" s="479"/>
      <c r="C502" s="462" t="s">
        <v>438</v>
      </c>
      <c r="D502" s="463" t="s">
        <v>928</v>
      </c>
      <c r="E502" s="464">
        <v>512</v>
      </c>
      <c r="F502" s="464">
        <v>532</v>
      </c>
      <c r="G502" s="464" t="e">
        <f>#N/A</f>
        <v>#N/A</v>
      </c>
      <c r="H502" s="464">
        <v>444</v>
      </c>
    </row>
    <row r="503" spans="1:8" ht="15" customHeight="1">
      <c r="A503" s="454"/>
      <c r="B503" s="479"/>
      <c r="C503" s="462" t="s">
        <v>428</v>
      </c>
      <c r="D503" s="463" t="s">
        <v>929</v>
      </c>
      <c r="E503" s="464">
        <v>384</v>
      </c>
      <c r="F503" s="464">
        <v>419</v>
      </c>
      <c r="G503" s="464" t="e">
        <f>#N/A</f>
        <v>#N/A</v>
      </c>
      <c r="H503" s="464">
        <v>286</v>
      </c>
    </row>
    <row r="504" spans="1:8" ht="15" customHeight="1">
      <c r="A504" s="454"/>
      <c r="B504" s="473"/>
      <c r="C504" s="462" t="s">
        <v>431</v>
      </c>
      <c r="D504" s="463" t="s">
        <v>930</v>
      </c>
      <c r="E504" s="464">
        <v>196</v>
      </c>
      <c r="F504" s="464">
        <v>227</v>
      </c>
      <c r="G504" s="464" t="e">
        <f>#N/A</f>
        <v>#N/A</v>
      </c>
      <c r="H504" s="464">
        <v>155</v>
      </c>
    </row>
    <row r="505" spans="1:8" ht="15" customHeight="1">
      <c r="A505" s="454"/>
      <c r="B505" s="479" t="s">
        <v>1199</v>
      </c>
      <c r="C505" s="456" t="s">
        <v>29</v>
      </c>
      <c r="D505" s="457"/>
      <c r="E505" s="458">
        <f>SUM(E506:E513)</f>
        <v>3659</v>
      </c>
      <c r="F505" s="458">
        <f>SUM(F506:F513)</f>
        <v>3640</v>
      </c>
      <c r="G505" s="458" t="e">
        <f>#N/A</f>
        <v>#N/A</v>
      </c>
      <c r="H505" s="458">
        <f>SUM(H506:H513)</f>
        <v>3493</v>
      </c>
    </row>
    <row r="506" spans="1:8" ht="15" customHeight="1">
      <c r="A506" s="454"/>
      <c r="B506" s="479"/>
      <c r="C506" s="459" t="s">
        <v>562</v>
      </c>
      <c r="D506" s="460" t="s">
        <v>931</v>
      </c>
      <c r="E506" s="461">
        <v>544</v>
      </c>
      <c r="F506" s="461">
        <v>554</v>
      </c>
      <c r="G506" s="461" t="e">
        <f>#N/A</f>
        <v>#N/A</v>
      </c>
      <c r="H506" s="461">
        <v>607</v>
      </c>
    </row>
    <row r="507" spans="1:8" ht="15" customHeight="1">
      <c r="A507" s="454"/>
      <c r="B507" s="479"/>
      <c r="C507" s="462" t="s">
        <v>563</v>
      </c>
      <c r="D507" s="463" t="s">
        <v>932</v>
      </c>
      <c r="E507" s="464">
        <v>587</v>
      </c>
      <c r="F507" s="464">
        <v>593</v>
      </c>
      <c r="G507" s="464" t="e">
        <f>#N/A</f>
        <v>#N/A</v>
      </c>
      <c r="H507" s="464">
        <v>506</v>
      </c>
    </row>
    <row r="508" spans="1:8" ht="15" customHeight="1">
      <c r="A508" s="454"/>
      <c r="B508" s="479"/>
      <c r="C508" s="462" t="s">
        <v>564</v>
      </c>
      <c r="D508" s="463" t="s">
        <v>933</v>
      </c>
      <c r="E508" s="464">
        <v>596</v>
      </c>
      <c r="F508" s="464">
        <v>580</v>
      </c>
      <c r="G508" s="464" t="e">
        <f>#N/A</f>
        <v>#N/A</v>
      </c>
      <c r="H508" s="464">
        <v>619</v>
      </c>
    </row>
    <row r="509" spans="1:8" ht="15" customHeight="1">
      <c r="A509" s="454"/>
      <c r="B509" s="479"/>
      <c r="C509" s="462" t="s">
        <v>566</v>
      </c>
      <c r="D509" s="463" t="s">
        <v>934</v>
      </c>
      <c r="E509" s="464">
        <v>327</v>
      </c>
      <c r="F509" s="464">
        <v>316</v>
      </c>
      <c r="G509" s="464" t="e">
        <f>#N/A</f>
        <v>#N/A</v>
      </c>
      <c r="H509" s="464">
        <v>274</v>
      </c>
    </row>
    <row r="510" spans="1:8" ht="15" customHeight="1">
      <c r="A510" s="454"/>
      <c r="B510" s="479"/>
      <c r="C510" s="462" t="s">
        <v>565</v>
      </c>
      <c r="D510" s="463" t="s">
        <v>935</v>
      </c>
      <c r="E510" s="464">
        <v>461</v>
      </c>
      <c r="F510" s="464">
        <v>448</v>
      </c>
      <c r="G510" s="464" t="e">
        <f>#N/A</f>
        <v>#N/A</v>
      </c>
      <c r="H510" s="464">
        <v>413</v>
      </c>
    </row>
    <row r="511" spans="1:8" ht="15" customHeight="1">
      <c r="A511" s="454"/>
      <c r="B511" s="479"/>
      <c r="C511" s="462" t="s">
        <v>438</v>
      </c>
      <c r="D511" s="463" t="s">
        <v>936</v>
      </c>
      <c r="E511" s="464">
        <v>580</v>
      </c>
      <c r="F511" s="464">
        <v>603</v>
      </c>
      <c r="G511" s="464" t="e">
        <f>#N/A</f>
        <v>#N/A</v>
      </c>
      <c r="H511" s="464">
        <v>590</v>
      </c>
    </row>
    <row r="512" spans="1:8" ht="15" customHeight="1">
      <c r="A512" s="454"/>
      <c r="B512" s="479"/>
      <c r="C512" s="462" t="s">
        <v>428</v>
      </c>
      <c r="D512" s="463" t="s">
        <v>937</v>
      </c>
      <c r="E512" s="464">
        <v>238</v>
      </c>
      <c r="F512" s="464">
        <v>251</v>
      </c>
      <c r="G512" s="464" t="e">
        <f>#N/A</f>
        <v>#N/A</v>
      </c>
      <c r="H512" s="464">
        <v>245</v>
      </c>
    </row>
    <row r="513" spans="1:8" ht="15" customHeight="1">
      <c r="A513" s="454"/>
      <c r="B513" s="473"/>
      <c r="C513" s="474" t="s">
        <v>431</v>
      </c>
      <c r="D513" s="475" t="s">
        <v>850</v>
      </c>
      <c r="E513" s="476">
        <v>326</v>
      </c>
      <c r="F513" s="476">
        <v>295</v>
      </c>
      <c r="G513" s="476" t="e">
        <f>#N/A</f>
        <v>#N/A</v>
      </c>
      <c r="H513" s="476">
        <v>239</v>
      </c>
    </row>
    <row r="514" spans="1:8" ht="15" customHeight="1">
      <c r="A514" s="454"/>
      <c r="B514" s="479" t="s">
        <v>1200</v>
      </c>
      <c r="C514" s="456"/>
      <c r="D514" s="457"/>
      <c r="E514" s="458">
        <f>SUM(E515:E521)</f>
        <v>2361</v>
      </c>
      <c r="F514" s="458">
        <f>SUM(F515:F521)</f>
        <v>2326</v>
      </c>
      <c r="G514" s="458" t="e">
        <f>#N/A</f>
        <v>#N/A</v>
      </c>
      <c r="H514" s="458">
        <f>SUM(H515:H521)</f>
        <v>1984</v>
      </c>
    </row>
    <row r="515" spans="1:8" ht="15" customHeight="1">
      <c r="A515" s="454"/>
      <c r="B515" s="479"/>
      <c r="C515" s="459" t="s">
        <v>562</v>
      </c>
      <c r="D515" s="460" t="s">
        <v>938</v>
      </c>
      <c r="E515" s="461">
        <v>130</v>
      </c>
      <c r="F515" s="461">
        <v>109</v>
      </c>
      <c r="G515" s="461" t="e">
        <f>#N/A</f>
        <v>#N/A</v>
      </c>
      <c r="H515" s="461">
        <v>132</v>
      </c>
    </row>
    <row r="516" spans="1:8" ht="15" customHeight="1">
      <c r="A516" s="454"/>
      <c r="B516" s="479"/>
      <c r="C516" s="462" t="s">
        <v>563</v>
      </c>
      <c r="D516" s="463" t="s">
        <v>939</v>
      </c>
      <c r="E516" s="464">
        <v>259</v>
      </c>
      <c r="F516" s="464">
        <v>275</v>
      </c>
      <c r="G516" s="464" t="e">
        <f>#N/A</f>
        <v>#N/A</v>
      </c>
      <c r="H516" s="464">
        <v>187</v>
      </c>
    </row>
    <row r="517" spans="1:8" ht="15" customHeight="1">
      <c r="A517" s="454"/>
      <c r="B517" s="479"/>
      <c r="C517" s="462" t="s">
        <v>564</v>
      </c>
      <c r="D517" s="463" t="s">
        <v>940</v>
      </c>
      <c r="E517" s="464">
        <v>462</v>
      </c>
      <c r="F517" s="464">
        <v>459</v>
      </c>
      <c r="G517" s="464" t="e">
        <f>#N/A</f>
        <v>#N/A</v>
      </c>
      <c r="H517" s="464">
        <v>564</v>
      </c>
    </row>
    <row r="518" spans="1:8" ht="15" customHeight="1">
      <c r="A518" s="454"/>
      <c r="B518" s="479"/>
      <c r="C518" s="462" t="s">
        <v>566</v>
      </c>
      <c r="D518" s="463" t="s">
        <v>941</v>
      </c>
      <c r="E518" s="464">
        <v>571</v>
      </c>
      <c r="F518" s="464">
        <v>517</v>
      </c>
      <c r="G518" s="464" t="e">
        <f>#N/A</f>
        <v>#N/A</v>
      </c>
      <c r="H518" s="464">
        <v>389</v>
      </c>
    </row>
    <row r="519" spans="1:8" ht="15" customHeight="1">
      <c r="A519" s="454"/>
      <c r="B519" s="479"/>
      <c r="C519" s="462" t="s">
        <v>565</v>
      </c>
      <c r="D519" s="463" t="s">
        <v>942</v>
      </c>
      <c r="E519" s="464">
        <v>464</v>
      </c>
      <c r="F519" s="464">
        <v>437</v>
      </c>
      <c r="G519" s="464" t="e">
        <f>#N/A</f>
        <v>#N/A</v>
      </c>
      <c r="H519" s="464">
        <v>369</v>
      </c>
    </row>
    <row r="520" spans="1:8" ht="15" customHeight="1">
      <c r="A520" s="454"/>
      <c r="B520" s="479"/>
      <c r="C520" s="462" t="s">
        <v>438</v>
      </c>
      <c r="D520" s="463" t="s">
        <v>810</v>
      </c>
      <c r="E520" s="464">
        <v>243</v>
      </c>
      <c r="F520" s="464">
        <v>292</v>
      </c>
      <c r="G520" s="464" t="e">
        <f>#N/A</f>
        <v>#N/A</v>
      </c>
      <c r="H520" s="464">
        <v>184</v>
      </c>
    </row>
    <row r="521" spans="1:8" ht="15" customHeight="1">
      <c r="A521" s="454"/>
      <c r="B521" s="473"/>
      <c r="C521" s="465" t="s">
        <v>428</v>
      </c>
      <c r="D521" s="466" t="s">
        <v>943</v>
      </c>
      <c r="E521" s="467">
        <v>232</v>
      </c>
      <c r="F521" s="467">
        <v>237</v>
      </c>
      <c r="G521" s="467" t="e">
        <f>#N/A</f>
        <v>#N/A</v>
      </c>
      <c r="H521" s="467">
        <v>159</v>
      </c>
    </row>
    <row r="522" spans="1:8" ht="15" customHeight="1">
      <c r="A522" s="454"/>
      <c r="B522" s="473" t="s">
        <v>1731</v>
      </c>
      <c r="C522" s="471"/>
      <c r="D522" s="478"/>
      <c r="E522" s="472">
        <f>E489+E496+E505+E514</f>
        <v>11105</v>
      </c>
      <c r="F522" s="472">
        <f>F489+F496+F505+F514</f>
        <v>11236</v>
      </c>
      <c r="G522" s="472" t="e">
        <f>#N/A</f>
        <v>#N/A</v>
      </c>
      <c r="H522" s="472">
        <f>H489+H496+H505+H514</f>
        <v>10609</v>
      </c>
    </row>
    <row r="523" spans="1:8" ht="15" customHeight="1">
      <c r="A523" s="454"/>
      <c r="B523" s="480" t="s">
        <v>1134</v>
      </c>
      <c r="C523" s="456" t="s">
        <v>29</v>
      </c>
      <c r="D523" s="457" t="s">
        <v>1134</v>
      </c>
      <c r="E523" s="458">
        <f>E524+E527</f>
        <v>1832</v>
      </c>
      <c r="F523" s="458">
        <f>F524+F527</f>
        <v>1920</v>
      </c>
      <c r="G523" s="458" t="e">
        <f>#N/A</f>
        <v>#N/A</v>
      </c>
      <c r="H523" s="458">
        <f>H524+H527</f>
        <v>2129</v>
      </c>
    </row>
    <row r="524" spans="1:8" ht="15" customHeight="1">
      <c r="A524" s="454"/>
      <c r="B524" s="479" t="s">
        <v>1201</v>
      </c>
      <c r="C524" s="471" t="s">
        <v>29</v>
      </c>
      <c r="D524" s="478" t="s">
        <v>1198</v>
      </c>
      <c r="E524" s="472">
        <f>E525+E526</f>
        <v>1347</v>
      </c>
      <c r="F524" s="472">
        <f>F525+F526</f>
        <v>1449</v>
      </c>
      <c r="G524" s="472" t="e">
        <f>#N/A</f>
        <v>#N/A</v>
      </c>
      <c r="H524" s="472">
        <f>H525+H526</f>
        <v>1618</v>
      </c>
    </row>
    <row r="525" spans="1:8" ht="15" customHeight="1">
      <c r="A525" s="454"/>
      <c r="B525" s="479"/>
      <c r="C525" s="459" t="s">
        <v>562</v>
      </c>
      <c r="D525" s="460" t="s">
        <v>923</v>
      </c>
      <c r="E525" s="461">
        <v>1107</v>
      </c>
      <c r="F525" s="461">
        <v>1232</v>
      </c>
      <c r="G525" s="461" t="e">
        <f>#N/A</f>
        <v>#N/A</v>
      </c>
      <c r="H525" s="461">
        <v>1337</v>
      </c>
    </row>
    <row r="526" spans="1:8" ht="15" customHeight="1">
      <c r="A526" s="454"/>
      <c r="B526" s="499"/>
      <c r="C526" s="462" t="s">
        <v>565</v>
      </c>
      <c r="D526" s="463" t="s">
        <v>927</v>
      </c>
      <c r="E526" s="464">
        <v>240</v>
      </c>
      <c r="F526" s="464">
        <v>217</v>
      </c>
      <c r="G526" s="464" t="e">
        <f>#N/A</f>
        <v>#N/A</v>
      </c>
      <c r="H526" s="464">
        <v>281</v>
      </c>
    </row>
    <row r="527" spans="1:8" ht="15" customHeight="1">
      <c r="A527" s="454"/>
      <c r="B527" s="479" t="s">
        <v>1202</v>
      </c>
      <c r="C527" s="456" t="s">
        <v>29</v>
      </c>
      <c r="D527" s="457" t="s">
        <v>1200</v>
      </c>
      <c r="E527" s="458">
        <f>SUM(E528:E531)</f>
        <v>485</v>
      </c>
      <c r="F527" s="458">
        <f>SUM(F528:F531)</f>
        <v>471</v>
      </c>
      <c r="G527" s="458" t="e">
        <f>#N/A</f>
        <v>#N/A</v>
      </c>
      <c r="H527" s="458">
        <f>SUM(H528:H531)</f>
        <v>511</v>
      </c>
    </row>
    <row r="528" spans="1:8" ht="15" customHeight="1">
      <c r="A528" s="454"/>
      <c r="B528" s="479"/>
      <c r="C528" s="459" t="s">
        <v>562</v>
      </c>
      <c r="D528" s="460" t="s">
        <v>938</v>
      </c>
      <c r="E528" s="461">
        <v>131</v>
      </c>
      <c r="F528" s="461">
        <v>127</v>
      </c>
      <c r="G528" s="493" t="e">
        <f>#N/A</f>
        <v>#N/A</v>
      </c>
      <c r="H528" s="461">
        <v>126</v>
      </c>
    </row>
    <row r="529" spans="1:8" ht="15" customHeight="1">
      <c r="A529" s="454"/>
      <c r="B529" s="479"/>
      <c r="C529" s="462" t="s">
        <v>563</v>
      </c>
      <c r="D529" s="463" t="s">
        <v>939</v>
      </c>
      <c r="E529" s="464">
        <v>174</v>
      </c>
      <c r="F529" s="464">
        <v>143</v>
      </c>
      <c r="G529" s="464" t="e">
        <f>#N/A</f>
        <v>#N/A</v>
      </c>
      <c r="H529" s="464">
        <v>142</v>
      </c>
    </row>
    <row r="530" spans="1:8" ht="15" customHeight="1">
      <c r="A530" s="454"/>
      <c r="B530" s="479"/>
      <c r="C530" s="462" t="s">
        <v>564</v>
      </c>
      <c r="D530" s="463" t="s">
        <v>940</v>
      </c>
      <c r="E530" s="464">
        <v>71</v>
      </c>
      <c r="F530" s="464">
        <v>77</v>
      </c>
      <c r="G530" s="464" t="e">
        <f>#N/A</f>
        <v>#N/A</v>
      </c>
      <c r="H530" s="464">
        <v>126</v>
      </c>
    </row>
    <row r="531" spans="1:8" ht="15" customHeight="1">
      <c r="A531" s="477"/>
      <c r="B531" s="473"/>
      <c r="C531" s="465" t="s">
        <v>438</v>
      </c>
      <c r="D531" s="466" t="s">
        <v>810</v>
      </c>
      <c r="E531" s="467">
        <v>109</v>
      </c>
      <c r="F531" s="467">
        <v>124</v>
      </c>
      <c r="G531" s="467" t="e">
        <f>#N/A</f>
        <v>#N/A</v>
      </c>
      <c r="H531" s="467">
        <v>117</v>
      </c>
    </row>
    <row r="532" spans="1:8" ht="15" customHeight="1">
      <c r="A532" s="450" t="s">
        <v>1217</v>
      </c>
      <c r="B532" s="445" t="s">
        <v>917</v>
      </c>
      <c r="C532" s="887" t="s">
        <v>944</v>
      </c>
      <c r="D532" s="888"/>
      <c r="E532" s="448">
        <f>E533+E541+E550+E560</f>
        <v>11808</v>
      </c>
      <c r="F532" s="448">
        <f>F533+F541+F550+F560</f>
        <v>11935</v>
      </c>
      <c r="G532" s="448" t="e">
        <f>#N/A</f>
        <v>#N/A</v>
      </c>
      <c r="H532" s="448">
        <f>H533+H541+H550+H560</f>
        <v>10814</v>
      </c>
    </row>
    <row r="533" spans="1:8" ht="15" customHeight="1">
      <c r="A533" s="454"/>
      <c r="B533" s="479" t="s">
        <v>1203</v>
      </c>
      <c r="C533" s="456" t="s">
        <v>29</v>
      </c>
      <c r="D533" s="457"/>
      <c r="E533" s="458">
        <f>SUM(E534:E540)</f>
        <v>3430</v>
      </c>
      <c r="F533" s="458">
        <f>SUM(F534:F540)</f>
        <v>3463</v>
      </c>
      <c r="G533" s="458" t="e">
        <f>#N/A</f>
        <v>#N/A</v>
      </c>
      <c r="H533" s="458">
        <f>SUM(H534:H540)</f>
        <v>2792</v>
      </c>
    </row>
    <row r="534" spans="1:8" ht="15" customHeight="1">
      <c r="A534" s="454"/>
      <c r="B534" s="479"/>
      <c r="C534" s="459" t="s">
        <v>562</v>
      </c>
      <c r="D534" s="460" t="s">
        <v>945</v>
      </c>
      <c r="E534" s="461">
        <v>716</v>
      </c>
      <c r="F534" s="461">
        <v>732</v>
      </c>
      <c r="G534" s="461" t="e">
        <f>#N/A</f>
        <v>#N/A</v>
      </c>
      <c r="H534" s="461">
        <v>638</v>
      </c>
    </row>
    <row r="535" spans="1:8" ht="15" customHeight="1">
      <c r="A535" s="454"/>
      <c r="B535" s="479"/>
      <c r="C535" s="462" t="s">
        <v>563</v>
      </c>
      <c r="D535" s="463" t="s">
        <v>946</v>
      </c>
      <c r="E535" s="464">
        <v>814</v>
      </c>
      <c r="F535" s="464">
        <v>809</v>
      </c>
      <c r="G535" s="464" t="e">
        <f>#N/A</f>
        <v>#N/A</v>
      </c>
      <c r="H535" s="464">
        <v>731</v>
      </c>
    </row>
    <row r="536" spans="1:8" ht="15" customHeight="1">
      <c r="A536" s="454"/>
      <c r="B536" s="479"/>
      <c r="C536" s="462" t="s">
        <v>564</v>
      </c>
      <c r="D536" s="463" t="s">
        <v>947</v>
      </c>
      <c r="E536" s="464">
        <v>351</v>
      </c>
      <c r="F536" s="464">
        <v>379</v>
      </c>
      <c r="G536" s="464" t="e">
        <f>#N/A</f>
        <v>#N/A</v>
      </c>
      <c r="H536" s="464">
        <v>301</v>
      </c>
    </row>
    <row r="537" spans="1:8" ht="15" customHeight="1">
      <c r="A537" s="454"/>
      <c r="B537" s="479"/>
      <c r="C537" s="462" t="s">
        <v>566</v>
      </c>
      <c r="D537" s="463" t="s">
        <v>948</v>
      </c>
      <c r="E537" s="464">
        <v>190</v>
      </c>
      <c r="F537" s="464">
        <v>203</v>
      </c>
      <c r="G537" s="464" t="e">
        <f>#N/A</f>
        <v>#N/A</v>
      </c>
      <c r="H537" s="464">
        <v>191</v>
      </c>
    </row>
    <row r="538" spans="1:8" ht="15" customHeight="1">
      <c r="A538" s="454"/>
      <c r="B538" s="479"/>
      <c r="C538" s="462" t="s">
        <v>565</v>
      </c>
      <c r="D538" s="463" t="s">
        <v>949</v>
      </c>
      <c r="E538" s="464">
        <v>364</v>
      </c>
      <c r="F538" s="464">
        <v>360</v>
      </c>
      <c r="G538" s="464" t="e">
        <f>#N/A</f>
        <v>#N/A</v>
      </c>
      <c r="H538" s="464">
        <v>254</v>
      </c>
    </row>
    <row r="539" spans="1:8" ht="15" customHeight="1">
      <c r="A539" s="454"/>
      <c r="B539" s="479"/>
      <c r="C539" s="462" t="s">
        <v>438</v>
      </c>
      <c r="D539" s="463" t="s">
        <v>950</v>
      </c>
      <c r="E539" s="464">
        <v>462</v>
      </c>
      <c r="F539" s="464">
        <v>466</v>
      </c>
      <c r="G539" s="464" t="e">
        <f>#N/A</f>
        <v>#N/A</v>
      </c>
      <c r="H539" s="464">
        <v>311</v>
      </c>
    </row>
    <row r="540" spans="1:8" ht="15" customHeight="1">
      <c r="A540" s="454"/>
      <c r="B540" s="473"/>
      <c r="C540" s="465" t="s">
        <v>428</v>
      </c>
      <c r="D540" s="466" t="s">
        <v>951</v>
      </c>
      <c r="E540" s="467">
        <v>533</v>
      </c>
      <c r="F540" s="467">
        <v>514</v>
      </c>
      <c r="G540" s="467" t="e">
        <f>#N/A</f>
        <v>#N/A</v>
      </c>
      <c r="H540" s="467">
        <v>366</v>
      </c>
    </row>
    <row r="541" spans="1:8" ht="15" customHeight="1">
      <c r="A541" s="454"/>
      <c r="B541" s="479" t="s">
        <v>1204</v>
      </c>
      <c r="C541" s="471" t="s">
        <v>29</v>
      </c>
      <c r="D541" s="478"/>
      <c r="E541" s="472">
        <f>SUM(E542:E549)</f>
        <v>3959</v>
      </c>
      <c r="F541" s="472">
        <f>SUM(F542:F549)</f>
        <v>4048</v>
      </c>
      <c r="G541" s="472" t="e">
        <f>#N/A</f>
        <v>#N/A</v>
      </c>
      <c r="H541" s="472">
        <f>SUM(H542:H549)</f>
        <v>3881</v>
      </c>
    </row>
    <row r="542" spans="1:8" ht="15" customHeight="1">
      <c r="A542" s="454"/>
      <c r="B542" s="479"/>
      <c r="C542" s="459" t="s">
        <v>562</v>
      </c>
      <c r="D542" s="460" t="s">
        <v>952</v>
      </c>
      <c r="E542" s="461">
        <v>993</v>
      </c>
      <c r="F542" s="461">
        <v>986</v>
      </c>
      <c r="G542" s="461" t="e">
        <f>#N/A</f>
        <v>#N/A</v>
      </c>
      <c r="H542" s="461">
        <v>896</v>
      </c>
    </row>
    <row r="543" spans="1:8" ht="15" customHeight="1">
      <c r="A543" s="454"/>
      <c r="B543" s="479"/>
      <c r="C543" s="462" t="s">
        <v>563</v>
      </c>
      <c r="D543" s="463" t="s">
        <v>953</v>
      </c>
      <c r="E543" s="464">
        <v>639</v>
      </c>
      <c r="F543" s="464">
        <v>626</v>
      </c>
      <c r="G543" s="464" t="e">
        <f>#N/A</f>
        <v>#N/A</v>
      </c>
      <c r="H543" s="464">
        <v>869</v>
      </c>
    </row>
    <row r="544" spans="1:8" ht="15" customHeight="1">
      <c r="A544" s="454"/>
      <c r="B544" s="479"/>
      <c r="C544" s="462" t="s">
        <v>564</v>
      </c>
      <c r="D544" s="463" t="s">
        <v>954</v>
      </c>
      <c r="E544" s="464">
        <v>301</v>
      </c>
      <c r="F544" s="464">
        <v>327</v>
      </c>
      <c r="G544" s="464" t="e">
        <f>#N/A</f>
        <v>#N/A</v>
      </c>
      <c r="H544" s="464">
        <v>235</v>
      </c>
    </row>
    <row r="545" spans="1:8" ht="15" customHeight="1">
      <c r="A545" s="454"/>
      <c r="B545" s="479"/>
      <c r="C545" s="462" t="s">
        <v>566</v>
      </c>
      <c r="D545" s="463" t="s">
        <v>955</v>
      </c>
      <c r="E545" s="464">
        <v>604</v>
      </c>
      <c r="F545" s="464">
        <v>678</v>
      </c>
      <c r="G545" s="464" t="e">
        <f>#N/A</f>
        <v>#N/A</v>
      </c>
      <c r="H545" s="464">
        <v>544</v>
      </c>
    </row>
    <row r="546" spans="1:8" ht="15" customHeight="1">
      <c r="A546" s="454"/>
      <c r="B546" s="479"/>
      <c r="C546" s="462" t="s">
        <v>565</v>
      </c>
      <c r="D546" s="463" t="s">
        <v>877</v>
      </c>
      <c r="E546" s="464">
        <v>322</v>
      </c>
      <c r="F546" s="464">
        <v>341</v>
      </c>
      <c r="G546" s="464" t="e">
        <f>#N/A</f>
        <v>#N/A</v>
      </c>
      <c r="H546" s="464">
        <v>281</v>
      </c>
    </row>
    <row r="547" spans="1:8" ht="15" customHeight="1">
      <c r="A547" s="454"/>
      <c r="B547" s="479"/>
      <c r="C547" s="462" t="s">
        <v>438</v>
      </c>
      <c r="D547" s="463" t="s">
        <v>956</v>
      </c>
      <c r="E547" s="464">
        <v>428</v>
      </c>
      <c r="F547" s="464">
        <v>432</v>
      </c>
      <c r="G547" s="464" t="e">
        <f>#N/A</f>
        <v>#N/A</v>
      </c>
      <c r="H547" s="464">
        <v>403</v>
      </c>
    </row>
    <row r="548" spans="1:8" ht="15" customHeight="1">
      <c r="A548" s="454"/>
      <c r="B548" s="479"/>
      <c r="C548" s="462" t="s">
        <v>428</v>
      </c>
      <c r="D548" s="463" t="s">
        <v>957</v>
      </c>
      <c r="E548" s="464">
        <v>416</v>
      </c>
      <c r="F548" s="464">
        <v>402</v>
      </c>
      <c r="G548" s="464" t="e">
        <f>#N/A</f>
        <v>#N/A</v>
      </c>
      <c r="H548" s="464">
        <v>332</v>
      </c>
    </row>
    <row r="549" spans="1:8" ht="15" customHeight="1">
      <c r="A549" s="454"/>
      <c r="B549" s="473"/>
      <c r="C549" s="462" t="s">
        <v>431</v>
      </c>
      <c r="D549" s="463" t="s">
        <v>958</v>
      </c>
      <c r="E549" s="464">
        <v>256</v>
      </c>
      <c r="F549" s="464">
        <v>256</v>
      </c>
      <c r="G549" s="464" t="e">
        <f>#N/A</f>
        <v>#N/A</v>
      </c>
      <c r="H549" s="464">
        <v>321</v>
      </c>
    </row>
    <row r="550" spans="1:8" ht="15" customHeight="1">
      <c r="A550" s="454"/>
      <c r="B550" s="479" t="s">
        <v>1205</v>
      </c>
      <c r="C550" s="456" t="s">
        <v>29</v>
      </c>
      <c r="D550" s="457"/>
      <c r="E550" s="458">
        <f>SUM(E551:E559)</f>
        <v>3054</v>
      </c>
      <c r="F550" s="458">
        <f>SUM(F551:F559)</f>
        <v>3077</v>
      </c>
      <c r="G550" s="458" t="e">
        <f>#N/A</f>
        <v>#N/A</v>
      </c>
      <c r="H550" s="458">
        <f>SUM(H551:H559)</f>
        <v>2804</v>
      </c>
    </row>
    <row r="551" spans="1:8" ht="15" customHeight="1">
      <c r="A551" s="454"/>
      <c r="B551" s="479"/>
      <c r="C551" s="459" t="s">
        <v>562</v>
      </c>
      <c r="D551" s="460" t="s">
        <v>959</v>
      </c>
      <c r="E551" s="461">
        <v>365</v>
      </c>
      <c r="F551" s="461">
        <v>345</v>
      </c>
      <c r="G551" s="461" t="e">
        <f>#N/A</f>
        <v>#N/A</v>
      </c>
      <c r="H551" s="461">
        <v>265</v>
      </c>
    </row>
    <row r="552" spans="1:8" ht="15" customHeight="1">
      <c r="A552" s="454"/>
      <c r="B552" s="479"/>
      <c r="C552" s="462" t="s">
        <v>563</v>
      </c>
      <c r="D552" s="463" t="s">
        <v>960</v>
      </c>
      <c r="E552" s="464">
        <v>399</v>
      </c>
      <c r="F552" s="464">
        <v>462</v>
      </c>
      <c r="G552" s="464" t="e">
        <f>#N/A</f>
        <v>#N/A</v>
      </c>
      <c r="H552" s="464">
        <v>399</v>
      </c>
    </row>
    <row r="553" spans="1:8" ht="15" customHeight="1">
      <c r="A553" s="454"/>
      <c r="B553" s="479"/>
      <c r="C553" s="462" t="s">
        <v>564</v>
      </c>
      <c r="D553" s="463" t="s">
        <v>961</v>
      </c>
      <c r="E553" s="464">
        <v>453</v>
      </c>
      <c r="F553" s="464">
        <v>437</v>
      </c>
      <c r="G553" s="464" t="e">
        <f>#N/A</f>
        <v>#N/A</v>
      </c>
      <c r="H553" s="464">
        <v>409</v>
      </c>
    </row>
    <row r="554" spans="1:8" ht="15" customHeight="1">
      <c r="A554" s="454"/>
      <c r="B554" s="479"/>
      <c r="C554" s="462" t="s">
        <v>566</v>
      </c>
      <c r="D554" s="463" t="s">
        <v>962</v>
      </c>
      <c r="E554" s="464">
        <v>305</v>
      </c>
      <c r="F554" s="464">
        <v>286</v>
      </c>
      <c r="G554" s="464" t="e">
        <f>#N/A</f>
        <v>#N/A</v>
      </c>
      <c r="H554" s="464">
        <v>289</v>
      </c>
    </row>
    <row r="555" spans="1:8" ht="15" customHeight="1">
      <c r="A555" s="454"/>
      <c r="B555" s="479"/>
      <c r="C555" s="462" t="s">
        <v>565</v>
      </c>
      <c r="D555" s="463" t="s">
        <v>963</v>
      </c>
      <c r="E555" s="464">
        <v>492</v>
      </c>
      <c r="F555" s="464">
        <v>480</v>
      </c>
      <c r="G555" s="464" t="e">
        <f>#N/A</f>
        <v>#N/A</v>
      </c>
      <c r="H555" s="464">
        <v>444</v>
      </c>
    </row>
    <row r="556" spans="1:8" ht="15" customHeight="1">
      <c r="A556" s="454"/>
      <c r="B556" s="479"/>
      <c r="C556" s="462" t="s">
        <v>438</v>
      </c>
      <c r="D556" s="463" t="s">
        <v>964</v>
      </c>
      <c r="E556" s="464">
        <v>361</v>
      </c>
      <c r="F556" s="464">
        <v>351</v>
      </c>
      <c r="G556" s="464" t="e">
        <f>#N/A</f>
        <v>#N/A</v>
      </c>
      <c r="H556" s="464">
        <v>316</v>
      </c>
    </row>
    <row r="557" spans="1:8" ht="15" customHeight="1">
      <c r="A557" s="454"/>
      <c r="B557" s="479"/>
      <c r="C557" s="462" t="s">
        <v>428</v>
      </c>
      <c r="D557" s="463" t="s">
        <v>965</v>
      </c>
      <c r="E557" s="464">
        <v>129</v>
      </c>
      <c r="F557" s="464">
        <v>130</v>
      </c>
      <c r="G557" s="464" t="e">
        <f>#N/A</f>
        <v>#N/A</v>
      </c>
      <c r="H557" s="464">
        <v>236</v>
      </c>
    </row>
    <row r="558" spans="1:8" ht="15" customHeight="1">
      <c r="A558" s="454"/>
      <c r="B558" s="479"/>
      <c r="C558" s="462" t="s">
        <v>431</v>
      </c>
      <c r="D558" s="463" t="s">
        <v>966</v>
      </c>
      <c r="E558" s="464">
        <v>348</v>
      </c>
      <c r="F558" s="464">
        <v>382</v>
      </c>
      <c r="G558" s="464" t="e">
        <f>#N/A</f>
        <v>#N/A</v>
      </c>
      <c r="H558" s="464">
        <v>288</v>
      </c>
    </row>
    <row r="559" spans="1:8" ht="15" customHeight="1">
      <c r="A559" s="454"/>
      <c r="B559" s="473"/>
      <c r="C559" s="474" t="s">
        <v>432</v>
      </c>
      <c r="D559" s="475" t="s">
        <v>967</v>
      </c>
      <c r="E559" s="476">
        <v>202</v>
      </c>
      <c r="F559" s="476">
        <v>204</v>
      </c>
      <c r="G559" s="476" t="e">
        <f>#N/A</f>
        <v>#N/A</v>
      </c>
      <c r="H559" s="476">
        <v>158</v>
      </c>
    </row>
    <row r="560" spans="1:8" ht="15" customHeight="1">
      <c r="A560" s="454"/>
      <c r="B560" s="479" t="s">
        <v>1206</v>
      </c>
      <c r="C560" s="456" t="s">
        <v>29</v>
      </c>
      <c r="D560" s="457"/>
      <c r="E560" s="458">
        <f>SUM(E561:E565)</f>
        <v>1365</v>
      </c>
      <c r="F560" s="458">
        <f>SUM(F561:F565)</f>
        <v>1347</v>
      </c>
      <c r="G560" s="458" t="e">
        <f>#N/A</f>
        <v>#N/A</v>
      </c>
      <c r="H560" s="458">
        <f>SUM(H561:H565)</f>
        <v>1337</v>
      </c>
    </row>
    <row r="561" spans="1:8" ht="15" customHeight="1">
      <c r="A561" s="454"/>
      <c r="B561" s="479"/>
      <c r="C561" s="459" t="s">
        <v>562</v>
      </c>
      <c r="D561" s="460" t="s">
        <v>966</v>
      </c>
      <c r="E561" s="461">
        <v>245</v>
      </c>
      <c r="F561" s="461">
        <v>257</v>
      </c>
      <c r="G561" s="461" t="e">
        <f>#N/A</f>
        <v>#N/A</v>
      </c>
      <c r="H561" s="461">
        <v>251</v>
      </c>
    </row>
    <row r="562" spans="1:8" ht="15" customHeight="1">
      <c r="A562" s="454"/>
      <c r="B562" s="479"/>
      <c r="C562" s="462" t="s">
        <v>563</v>
      </c>
      <c r="D562" s="463" t="s">
        <v>968</v>
      </c>
      <c r="E562" s="464">
        <v>387</v>
      </c>
      <c r="F562" s="464">
        <v>347</v>
      </c>
      <c r="G562" s="464" t="e">
        <f>#N/A</f>
        <v>#N/A</v>
      </c>
      <c r="H562" s="464">
        <v>371</v>
      </c>
    </row>
    <row r="563" spans="1:8" ht="15" customHeight="1">
      <c r="A563" s="454"/>
      <c r="B563" s="479"/>
      <c r="C563" s="462" t="s">
        <v>564</v>
      </c>
      <c r="D563" s="463" t="s">
        <v>969</v>
      </c>
      <c r="E563" s="464">
        <v>221</v>
      </c>
      <c r="F563" s="464">
        <v>221</v>
      </c>
      <c r="G563" s="464" t="e">
        <f>#N/A</f>
        <v>#N/A</v>
      </c>
      <c r="H563" s="464">
        <v>232</v>
      </c>
    </row>
    <row r="564" spans="1:8" ht="15" customHeight="1">
      <c r="A564" s="454"/>
      <c r="B564" s="479"/>
      <c r="C564" s="462" t="s">
        <v>566</v>
      </c>
      <c r="D564" s="463" t="s">
        <v>970</v>
      </c>
      <c r="E564" s="464">
        <v>222</v>
      </c>
      <c r="F564" s="464">
        <v>222</v>
      </c>
      <c r="G564" s="464" t="e">
        <f>#N/A</f>
        <v>#N/A</v>
      </c>
      <c r="H564" s="464">
        <v>249</v>
      </c>
    </row>
    <row r="565" spans="1:8" ht="15" customHeight="1">
      <c r="A565" s="477"/>
      <c r="B565" s="473"/>
      <c r="C565" s="465" t="s">
        <v>565</v>
      </c>
      <c r="D565" s="466" t="s">
        <v>971</v>
      </c>
      <c r="E565" s="467">
        <v>290</v>
      </c>
      <c r="F565" s="467">
        <v>300</v>
      </c>
      <c r="G565" s="467" t="e">
        <f>#N/A</f>
        <v>#N/A</v>
      </c>
      <c r="H565" s="467">
        <v>234</v>
      </c>
    </row>
    <row r="566" spans="1:8" ht="15" customHeight="1">
      <c r="A566" s="450" t="s">
        <v>1218</v>
      </c>
      <c r="B566" s="445" t="s">
        <v>917</v>
      </c>
      <c r="C566" s="502"/>
      <c r="D566" s="503" t="s">
        <v>972</v>
      </c>
      <c r="E566" s="448">
        <f>E584+E585+E592+E600</f>
        <v>24998</v>
      </c>
      <c r="F566" s="448">
        <f>F584+F585+F592+F600</f>
        <v>25516</v>
      </c>
      <c r="G566" s="448" t="e">
        <f>#N/A</f>
        <v>#N/A</v>
      </c>
      <c r="H566" s="448">
        <f>H584+H585+H592+H600</f>
        <v>38174</v>
      </c>
    </row>
    <row r="567" spans="1:8" ht="15" customHeight="1">
      <c r="A567" s="454"/>
      <c r="B567" s="479" t="s">
        <v>1207</v>
      </c>
      <c r="C567" s="456" t="s">
        <v>29</v>
      </c>
      <c r="D567" s="457"/>
      <c r="E567" s="458">
        <f>SUM(E568:E574)</f>
        <v>5485</v>
      </c>
      <c r="F567" s="458">
        <f>SUM(F568:F574)</f>
        <v>5521</v>
      </c>
      <c r="G567" s="458" t="e">
        <f>#N/A</f>
        <v>#N/A</v>
      </c>
      <c r="H567" s="458">
        <f>SUM(H568:H574)</f>
        <v>8602</v>
      </c>
    </row>
    <row r="568" spans="1:8" ht="15" customHeight="1">
      <c r="A568" s="454"/>
      <c r="B568" s="504"/>
      <c r="C568" s="459" t="s">
        <v>562</v>
      </c>
      <c r="D568" s="460" t="s">
        <v>973</v>
      </c>
      <c r="E568" s="461">
        <v>491</v>
      </c>
      <c r="F568" s="461">
        <v>476</v>
      </c>
      <c r="G568" s="461" t="e">
        <f>#N/A</f>
        <v>#N/A</v>
      </c>
      <c r="H568" s="461">
        <v>779</v>
      </c>
    </row>
    <row r="569" spans="1:8" ht="15" customHeight="1">
      <c r="A569" s="454"/>
      <c r="B569" s="479"/>
      <c r="C569" s="462" t="s">
        <v>563</v>
      </c>
      <c r="D569" s="463" t="s">
        <v>974</v>
      </c>
      <c r="E569" s="464">
        <v>325</v>
      </c>
      <c r="F569" s="464">
        <v>312</v>
      </c>
      <c r="G569" s="464" t="e">
        <f>#N/A</f>
        <v>#N/A</v>
      </c>
      <c r="H569" s="464">
        <v>576</v>
      </c>
    </row>
    <row r="570" spans="1:8" ht="15" customHeight="1">
      <c r="A570" s="454"/>
      <c r="B570" s="479"/>
      <c r="C570" s="462" t="s">
        <v>564</v>
      </c>
      <c r="D570" s="463" t="s">
        <v>975</v>
      </c>
      <c r="E570" s="464">
        <v>877</v>
      </c>
      <c r="F570" s="464">
        <v>867</v>
      </c>
      <c r="G570" s="464" t="e">
        <f>#N/A</f>
        <v>#N/A</v>
      </c>
      <c r="H570" s="464">
        <v>1224</v>
      </c>
    </row>
    <row r="571" spans="1:8" ht="15" customHeight="1">
      <c r="A571" s="454"/>
      <c r="B571" s="479"/>
      <c r="C571" s="462" t="s">
        <v>566</v>
      </c>
      <c r="D571" s="463" t="s">
        <v>976</v>
      </c>
      <c r="E571" s="464">
        <v>1301</v>
      </c>
      <c r="F571" s="464">
        <v>1213</v>
      </c>
      <c r="G571" s="464" t="e">
        <f>#N/A</f>
        <v>#N/A</v>
      </c>
      <c r="H571" s="464">
        <v>2262</v>
      </c>
    </row>
    <row r="572" spans="1:8" ht="15" customHeight="1">
      <c r="A572" s="454"/>
      <c r="B572" s="479"/>
      <c r="C572" s="462" t="s">
        <v>565</v>
      </c>
      <c r="D572" s="463" t="s">
        <v>977</v>
      </c>
      <c r="E572" s="464">
        <v>949</v>
      </c>
      <c r="F572" s="464">
        <v>1049</v>
      </c>
      <c r="G572" s="464" t="e">
        <f>#N/A</f>
        <v>#N/A</v>
      </c>
      <c r="H572" s="464">
        <v>1835</v>
      </c>
    </row>
    <row r="573" spans="1:8" ht="15" customHeight="1">
      <c r="A573" s="454"/>
      <c r="B573" s="479"/>
      <c r="C573" s="462" t="s">
        <v>438</v>
      </c>
      <c r="D573" s="463" t="s">
        <v>978</v>
      </c>
      <c r="E573" s="464">
        <v>1111</v>
      </c>
      <c r="F573" s="464">
        <v>1163</v>
      </c>
      <c r="G573" s="464" t="e">
        <f>#N/A</f>
        <v>#N/A</v>
      </c>
      <c r="H573" s="464">
        <v>1557</v>
      </c>
    </row>
    <row r="574" spans="1:8" ht="15" customHeight="1">
      <c r="A574" s="454"/>
      <c r="B574" s="473"/>
      <c r="C574" s="474" t="s">
        <v>428</v>
      </c>
      <c r="D574" s="475" t="s">
        <v>979</v>
      </c>
      <c r="E574" s="476">
        <v>431</v>
      </c>
      <c r="F574" s="476">
        <v>441</v>
      </c>
      <c r="G574" s="476" t="e">
        <f>#N/A</f>
        <v>#N/A</v>
      </c>
      <c r="H574" s="476">
        <v>369</v>
      </c>
    </row>
    <row r="575" spans="1:9" ht="15" customHeight="1">
      <c r="A575" s="454"/>
      <c r="B575" s="479" t="s">
        <v>1024</v>
      </c>
      <c r="C575" s="456" t="s">
        <v>29</v>
      </c>
      <c r="D575" s="457"/>
      <c r="E575" s="458">
        <f>SUM(E576:E583)</f>
        <v>3868</v>
      </c>
      <c r="F575" s="458">
        <f>SUM(F576:F583)</f>
        <v>4011</v>
      </c>
      <c r="G575" s="458" t="e">
        <f>#N/A</f>
        <v>#N/A</v>
      </c>
      <c r="H575" s="458">
        <f>SUM(H576:H583)</f>
        <v>5208</v>
      </c>
      <c r="I575" s="57"/>
    </row>
    <row r="576" spans="1:9" ht="15" customHeight="1">
      <c r="A576" s="454"/>
      <c r="B576" s="479"/>
      <c r="C576" s="459" t="s">
        <v>562</v>
      </c>
      <c r="D576" s="460" t="s">
        <v>1246</v>
      </c>
      <c r="E576" s="461">
        <v>562</v>
      </c>
      <c r="F576" s="461">
        <v>578</v>
      </c>
      <c r="G576" s="461" t="e">
        <f>#N/A</f>
        <v>#N/A</v>
      </c>
      <c r="H576" s="461">
        <v>951</v>
      </c>
      <c r="I576" s="57"/>
    </row>
    <row r="577" spans="1:9" ht="15" customHeight="1">
      <c r="A577" s="454"/>
      <c r="B577" s="479"/>
      <c r="C577" s="462" t="s">
        <v>563</v>
      </c>
      <c r="D577" s="463" t="s">
        <v>980</v>
      </c>
      <c r="E577" s="464">
        <v>807</v>
      </c>
      <c r="F577" s="464">
        <v>856</v>
      </c>
      <c r="G577" s="464" t="e">
        <f>#N/A</f>
        <v>#N/A</v>
      </c>
      <c r="H577" s="464">
        <v>1323</v>
      </c>
      <c r="I577" s="57"/>
    </row>
    <row r="578" spans="1:9" ht="15" customHeight="1">
      <c r="A578" s="454"/>
      <c r="B578" s="479"/>
      <c r="C578" s="462" t="s">
        <v>564</v>
      </c>
      <c r="D578" s="463" t="s">
        <v>981</v>
      </c>
      <c r="E578" s="464">
        <v>490</v>
      </c>
      <c r="F578" s="464">
        <v>533</v>
      </c>
      <c r="G578" s="464" t="e">
        <f>#N/A</f>
        <v>#N/A</v>
      </c>
      <c r="H578" s="464">
        <v>540</v>
      </c>
      <c r="I578" s="57"/>
    </row>
    <row r="579" spans="1:9" ht="15" customHeight="1">
      <c r="A579" s="454"/>
      <c r="B579" s="479"/>
      <c r="C579" s="462" t="s">
        <v>566</v>
      </c>
      <c r="D579" s="463" t="s">
        <v>982</v>
      </c>
      <c r="E579" s="464">
        <v>427</v>
      </c>
      <c r="F579" s="464">
        <v>458</v>
      </c>
      <c r="G579" s="464" t="e">
        <f>#N/A</f>
        <v>#N/A</v>
      </c>
      <c r="H579" s="464">
        <v>969</v>
      </c>
      <c r="I579" s="57"/>
    </row>
    <row r="580" spans="1:9" ht="15" customHeight="1">
      <c r="A580" s="454"/>
      <c r="B580" s="479"/>
      <c r="C580" s="462" t="s">
        <v>565</v>
      </c>
      <c r="D580" s="463" t="s">
        <v>983</v>
      </c>
      <c r="E580" s="464">
        <v>506</v>
      </c>
      <c r="F580" s="464">
        <v>473</v>
      </c>
      <c r="G580" s="464" t="e">
        <f>#N/A</f>
        <v>#N/A</v>
      </c>
      <c r="H580" s="464">
        <v>468</v>
      </c>
      <c r="I580" s="57"/>
    </row>
    <row r="581" spans="1:9" ht="15" customHeight="1">
      <c r="A581" s="454"/>
      <c r="B581" s="479"/>
      <c r="C581" s="462" t="s">
        <v>438</v>
      </c>
      <c r="D581" s="463" t="s">
        <v>980</v>
      </c>
      <c r="E581" s="464">
        <v>528</v>
      </c>
      <c r="F581" s="464">
        <v>557</v>
      </c>
      <c r="G581" s="464" t="e">
        <f>#N/A</f>
        <v>#N/A</v>
      </c>
      <c r="H581" s="464">
        <v>461</v>
      </c>
      <c r="I581" s="57"/>
    </row>
    <row r="582" spans="1:9" ht="15" customHeight="1">
      <c r="A582" s="454"/>
      <c r="B582" s="479"/>
      <c r="C582" s="462" t="s">
        <v>428</v>
      </c>
      <c r="D582" s="463" t="s">
        <v>984</v>
      </c>
      <c r="E582" s="464">
        <v>292</v>
      </c>
      <c r="F582" s="464">
        <v>314</v>
      </c>
      <c r="G582" s="464" t="e">
        <f>#N/A</f>
        <v>#N/A</v>
      </c>
      <c r="H582" s="464">
        <v>272</v>
      </c>
      <c r="I582" s="57"/>
    </row>
    <row r="583" spans="1:9" ht="15" customHeight="1">
      <c r="A583" s="454"/>
      <c r="B583" s="473"/>
      <c r="C583" s="465" t="s">
        <v>431</v>
      </c>
      <c r="D583" s="466" t="s">
        <v>985</v>
      </c>
      <c r="E583" s="467">
        <v>256</v>
      </c>
      <c r="F583" s="467">
        <v>242</v>
      </c>
      <c r="G583" s="467" t="e">
        <f>#N/A</f>
        <v>#N/A</v>
      </c>
      <c r="H583" s="467">
        <v>224</v>
      </c>
      <c r="I583" s="57"/>
    </row>
    <row r="584" spans="1:9" ht="15" customHeight="1">
      <c r="A584" s="454"/>
      <c r="B584" s="473" t="s">
        <v>1730</v>
      </c>
      <c r="C584" s="456"/>
      <c r="D584" s="457"/>
      <c r="E584" s="458">
        <f>E567+E575</f>
        <v>9353</v>
      </c>
      <c r="F584" s="458">
        <f>F567+F575</f>
        <v>9532</v>
      </c>
      <c r="G584" s="458" t="e">
        <f>#N/A</f>
        <v>#N/A</v>
      </c>
      <c r="H584" s="458">
        <f>H567+H575</f>
        <v>13810</v>
      </c>
      <c r="I584" s="57"/>
    </row>
    <row r="585" spans="1:9" ht="15" customHeight="1">
      <c r="A585" s="454"/>
      <c r="B585" s="479" t="s">
        <v>1135</v>
      </c>
      <c r="C585" s="456" t="s">
        <v>29</v>
      </c>
      <c r="D585" s="457" t="s">
        <v>1135</v>
      </c>
      <c r="E585" s="458">
        <f>E586+E589</f>
        <v>5113</v>
      </c>
      <c r="F585" s="458">
        <f>F586+F589</f>
        <v>5128</v>
      </c>
      <c r="G585" s="458" t="e">
        <f>#N/A</f>
        <v>#N/A</v>
      </c>
      <c r="H585" s="458">
        <f>H586+H589</f>
        <v>7510</v>
      </c>
      <c r="I585" s="57"/>
    </row>
    <row r="586" spans="1:9" ht="15" customHeight="1">
      <c r="A586" s="454"/>
      <c r="B586" s="479" t="s">
        <v>1728</v>
      </c>
      <c r="C586" s="456" t="s">
        <v>29</v>
      </c>
      <c r="D586" s="457" t="s">
        <v>1207</v>
      </c>
      <c r="E586" s="458">
        <f>SUM(E587:E588)</f>
        <v>4175</v>
      </c>
      <c r="F586" s="458">
        <f>SUM(F587:F588)</f>
        <v>4201</v>
      </c>
      <c r="G586" s="458" t="e">
        <f>#N/A</f>
        <v>#N/A</v>
      </c>
      <c r="H586" s="458">
        <f>SUM(H587:H588)</f>
        <v>6031</v>
      </c>
      <c r="I586" s="57"/>
    </row>
    <row r="587" spans="1:9" ht="15" customHeight="1">
      <c r="A587" s="454"/>
      <c r="B587" s="479"/>
      <c r="C587" s="459" t="s">
        <v>562</v>
      </c>
      <c r="D587" s="460" t="s">
        <v>973</v>
      </c>
      <c r="E587" s="461">
        <v>1887</v>
      </c>
      <c r="F587" s="461">
        <v>1932</v>
      </c>
      <c r="G587" s="461" t="e">
        <f>#N/A</f>
        <v>#N/A</v>
      </c>
      <c r="H587" s="461">
        <v>2760</v>
      </c>
      <c r="I587" s="57"/>
    </row>
    <row r="588" spans="1:9" ht="15" customHeight="1">
      <c r="A588" s="454"/>
      <c r="B588" s="499"/>
      <c r="C588" s="462" t="s">
        <v>563</v>
      </c>
      <c r="D588" s="463" t="s">
        <v>974</v>
      </c>
      <c r="E588" s="464">
        <v>2288</v>
      </c>
      <c r="F588" s="464">
        <v>2269</v>
      </c>
      <c r="G588" s="464" t="e">
        <f>#N/A</f>
        <v>#N/A</v>
      </c>
      <c r="H588" s="464">
        <v>3271</v>
      </c>
      <c r="I588" s="57"/>
    </row>
    <row r="589" spans="1:9" ht="15" customHeight="1">
      <c r="A589" s="454"/>
      <c r="B589" s="479" t="s">
        <v>1726</v>
      </c>
      <c r="C589" s="456" t="s">
        <v>29</v>
      </c>
      <c r="D589" s="457" t="s">
        <v>1725</v>
      </c>
      <c r="E589" s="458">
        <f>E590+E591</f>
        <v>938</v>
      </c>
      <c r="F589" s="458">
        <f>F590+F591</f>
        <v>927</v>
      </c>
      <c r="G589" s="458" t="e">
        <f>#N/A</f>
        <v>#N/A</v>
      </c>
      <c r="H589" s="458">
        <f>SUM(H590:H591)</f>
        <v>1479</v>
      </c>
      <c r="I589" s="57"/>
    </row>
    <row r="590" spans="1:9" ht="15" customHeight="1">
      <c r="A590" s="454"/>
      <c r="B590" s="479"/>
      <c r="C590" s="459" t="s">
        <v>565</v>
      </c>
      <c r="D590" s="460" t="s">
        <v>986</v>
      </c>
      <c r="E590" s="461">
        <v>47</v>
      </c>
      <c r="F590" s="461">
        <v>44</v>
      </c>
      <c r="G590" s="461" t="e">
        <f>#N/A</f>
        <v>#N/A</v>
      </c>
      <c r="H590" s="461">
        <v>133</v>
      </c>
      <c r="I590" s="57"/>
    </row>
    <row r="591" spans="1:9" ht="15" customHeight="1">
      <c r="A591" s="454"/>
      <c r="B591" s="473"/>
      <c r="C591" s="465" t="s">
        <v>431</v>
      </c>
      <c r="D591" s="466" t="s">
        <v>987</v>
      </c>
      <c r="E591" s="467">
        <v>891</v>
      </c>
      <c r="F591" s="467">
        <v>883</v>
      </c>
      <c r="G591" s="467" t="e">
        <f>#N/A</f>
        <v>#N/A</v>
      </c>
      <c r="H591" s="467">
        <v>1346</v>
      </c>
      <c r="I591" s="57"/>
    </row>
    <row r="592" spans="1:9" ht="15" customHeight="1">
      <c r="A592" s="454"/>
      <c r="B592" s="479" t="s">
        <v>1136</v>
      </c>
      <c r="C592" s="456" t="s">
        <v>29</v>
      </c>
      <c r="D592" s="457"/>
      <c r="E592" s="458">
        <f>SUM(E593:E599)</f>
        <v>6282</v>
      </c>
      <c r="F592" s="458">
        <f>SUM(F593:F599)</f>
        <v>6477</v>
      </c>
      <c r="G592" s="458">
        <f>SUM(E592:F592)</f>
        <v>12759</v>
      </c>
      <c r="H592" s="458">
        <f>SUM(H593:H599)</f>
        <v>10700</v>
      </c>
      <c r="I592" s="57"/>
    </row>
    <row r="593" spans="1:9" ht="15" customHeight="1">
      <c r="A593" s="454"/>
      <c r="B593" s="479" t="s">
        <v>1727</v>
      </c>
      <c r="C593" s="459" t="s">
        <v>562</v>
      </c>
      <c r="D593" s="460" t="s">
        <v>647</v>
      </c>
      <c r="E593" s="461">
        <v>1521</v>
      </c>
      <c r="F593" s="461">
        <v>1543</v>
      </c>
      <c r="G593" s="461" t="e">
        <f>#N/A</f>
        <v>#N/A</v>
      </c>
      <c r="H593" s="461">
        <v>2326</v>
      </c>
      <c r="I593" s="57"/>
    </row>
    <row r="594" spans="1:9" ht="15" customHeight="1">
      <c r="A594" s="454"/>
      <c r="B594" s="479"/>
      <c r="C594" s="462" t="s">
        <v>563</v>
      </c>
      <c r="D594" s="463" t="s">
        <v>988</v>
      </c>
      <c r="E594" s="464">
        <v>1337</v>
      </c>
      <c r="F594" s="464">
        <v>1390</v>
      </c>
      <c r="G594" s="464" t="e">
        <f>#N/A</f>
        <v>#N/A</v>
      </c>
      <c r="H594" s="464">
        <v>3667</v>
      </c>
      <c r="I594" s="57"/>
    </row>
    <row r="595" spans="1:9" ht="15" customHeight="1">
      <c r="A595" s="454"/>
      <c r="B595" s="479"/>
      <c r="C595" s="462" t="s">
        <v>564</v>
      </c>
      <c r="D595" s="463" t="s">
        <v>989</v>
      </c>
      <c r="E595" s="464">
        <v>1215</v>
      </c>
      <c r="F595" s="464">
        <v>1245</v>
      </c>
      <c r="G595" s="464" t="e">
        <f>#N/A</f>
        <v>#N/A</v>
      </c>
      <c r="H595" s="464">
        <v>1301</v>
      </c>
      <c r="I595" s="57"/>
    </row>
    <row r="596" spans="1:9" ht="15" customHeight="1">
      <c r="A596" s="454"/>
      <c r="B596" s="479"/>
      <c r="C596" s="462" t="s">
        <v>566</v>
      </c>
      <c r="D596" s="463" t="s">
        <v>990</v>
      </c>
      <c r="E596" s="464">
        <v>891</v>
      </c>
      <c r="F596" s="464">
        <v>957</v>
      </c>
      <c r="G596" s="464" t="e">
        <f>#N/A</f>
        <v>#N/A</v>
      </c>
      <c r="H596" s="464">
        <v>1327</v>
      </c>
      <c r="I596" s="57"/>
    </row>
    <row r="597" spans="1:9" ht="15" customHeight="1">
      <c r="A597" s="454"/>
      <c r="B597" s="479"/>
      <c r="C597" s="462" t="s">
        <v>565</v>
      </c>
      <c r="D597" s="463" t="s">
        <v>991</v>
      </c>
      <c r="E597" s="464">
        <v>577</v>
      </c>
      <c r="F597" s="464">
        <v>610</v>
      </c>
      <c r="G597" s="464" t="e">
        <f>#N/A</f>
        <v>#N/A</v>
      </c>
      <c r="H597" s="464">
        <v>1212</v>
      </c>
      <c r="I597" s="57"/>
    </row>
    <row r="598" spans="1:9" ht="15" customHeight="1">
      <c r="A598" s="454"/>
      <c r="B598" s="479"/>
      <c r="C598" s="462" t="s">
        <v>438</v>
      </c>
      <c r="D598" s="463" t="s">
        <v>891</v>
      </c>
      <c r="E598" s="464">
        <v>257</v>
      </c>
      <c r="F598" s="464">
        <v>239</v>
      </c>
      <c r="G598" s="464" t="e">
        <f>#N/A</f>
        <v>#N/A</v>
      </c>
      <c r="H598" s="464">
        <v>424</v>
      </c>
      <c r="I598" s="57"/>
    </row>
    <row r="599" spans="1:9" ht="15" customHeight="1">
      <c r="A599" s="454"/>
      <c r="B599" s="473"/>
      <c r="C599" s="462" t="s">
        <v>428</v>
      </c>
      <c r="D599" s="463" t="s">
        <v>992</v>
      </c>
      <c r="E599" s="464">
        <v>484</v>
      </c>
      <c r="F599" s="464">
        <v>493</v>
      </c>
      <c r="G599" s="464" t="e">
        <f>#N/A</f>
        <v>#N/A</v>
      </c>
      <c r="H599" s="464">
        <v>443</v>
      </c>
      <c r="I599" s="57"/>
    </row>
    <row r="600" spans="1:9" ht="15" customHeight="1">
      <c r="A600" s="454"/>
      <c r="B600" s="479" t="s">
        <v>1137</v>
      </c>
      <c r="C600" s="456" t="s">
        <v>29</v>
      </c>
      <c r="D600" s="457"/>
      <c r="E600" s="458">
        <f>SUM(E601:E608)</f>
        <v>4250</v>
      </c>
      <c r="F600" s="458">
        <f>SUM(F601:F608)</f>
        <v>4379</v>
      </c>
      <c r="G600" s="458" t="e">
        <f>#N/A</f>
        <v>#N/A</v>
      </c>
      <c r="H600" s="458">
        <f>SUM(H601:H608)</f>
        <v>6154</v>
      </c>
      <c r="I600" s="57"/>
    </row>
    <row r="601" spans="1:9" ht="15" customHeight="1">
      <c r="A601" s="454"/>
      <c r="B601" s="479" t="s">
        <v>1726</v>
      </c>
      <c r="C601" s="459" t="s">
        <v>562</v>
      </c>
      <c r="D601" s="460" t="s">
        <v>993</v>
      </c>
      <c r="E601" s="461">
        <v>354</v>
      </c>
      <c r="F601" s="461">
        <v>360</v>
      </c>
      <c r="G601" s="461" t="e">
        <f>#N/A</f>
        <v>#N/A</v>
      </c>
      <c r="H601" s="461">
        <v>308</v>
      </c>
      <c r="I601" s="57"/>
    </row>
    <row r="602" spans="1:9" ht="15" customHeight="1">
      <c r="A602" s="454"/>
      <c r="B602" s="479"/>
      <c r="C602" s="462" t="s">
        <v>563</v>
      </c>
      <c r="D602" s="463" t="s">
        <v>973</v>
      </c>
      <c r="E602" s="464">
        <v>939</v>
      </c>
      <c r="F602" s="464">
        <v>974</v>
      </c>
      <c r="G602" s="464" t="e">
        <f>#N/A</f>
        <v>#N/A</v>
      </c>
      <c r="H602" s="464">
        <v>1109</v>
      </c>
      <c r="I602" s="57"/>
    </row>
    <row r="603" spans="1:9" ht="15" customHeight="1">
      <c r="A603" s="454"/>
      <c r="B603" s="479"/>
      <c r="C603" s="462" t="s">
        <v>564</v>
      </c>
      <c r="D603" s="463" t="s">
        <v>994</v>
      </c>
      <c r="E603" s="464">
        <v>551</v>
      </c>
      <c r="F603" s="464">
        <v>501</v>
      </c>
      <c r="G603" s="464" t="e">
        <f>#N/A</f>
        <v>#N/A</v>
      </c>
      <c r="H603" s="464">
        <v>725</v>
      </c>
      <c r="I603" s="57"/>
    </row>
    <row r="604" spans="1:9" ht="15" customHeight="1">
      <c r="A604" s="454"/>
      <c r="B604" s="479"/>
      <c r="C604" s="462" t="s">
        <v>566</v>
      </c>
      <c r="D604" s="463" t="s">
        <v>995</v>
      </c>
      <c r="E604" s="464">
        <v>656</v>
      </c>
      <c r="F604" s="464">
        <v>686</v>
      </c>
      <c r="G604" s="464" t="e">
        <f>#N/A</f>
        <v>#N/A</v>
      </c>
      <c r="H604" s="464">
        <v>767</v>
      </c>
      <c r="I604" s="57"/>
    </row>
    <row r="605" spans="1:9" ht="15" customHeight="1">
      <c r="A605" s="454"/>
      <c r="B605" s="479"/>
      <c r="C605" s="462" t="s">
        <v>565</v>
      </c>
      <c r="D605" s="463" t="s">
        <v>986</v>
      </c>
      <c r="E605" s="464">
        <v>1110</v>
      </c>
      <c r="F605" s="464">
        <v>1207</v>
      </c>
      <c r="G605" s="464" t="e">
        <f>#N/A</f>
        <v>#N/A</v>
      </c>
      <c r="H605" s="464">
        <v>2196</v>
      </c>
      <c r="I605" s="57"/>
    </row>
    <row r="606" spans="1:9" ht="15" customHeight="1">
      <c r="A606" s="454"/>
      <c r="B606" s="479"/>
      <c r="C606" s="462" t="s">
        <v>438</v>
      </c>
      <c r="D606" s="463" t="s">
        <v>996</v>
      </c>
      <c r="E606" s="464">
        <v>127</v>
      </c>
      <c r="F606" s="464">
        <v>131</v>
      </c>
      <c r="G606" s="464" t="e">
        <f>#N/A</f>
        <v>#N/A</v>
      </c>
      <c r="H606" s="464">
        <v>359</v>
      </c>
      <c r="I606" s="57"/>
    </row>
    <row r="607" spans="1:9" ht="15" customHeight="1">
      <c r="A607" s="454"/>
      <c r="B607" s="479"/>
      <c r="C607" s="474" t="s">
        <v>428</v>
      </c>
      <c r="D607" s="475" t="s">
        <v>997</v>
      </c>
      <c r="E607" s="476">
        <v>206</v>
      </c>
      <c r="F607" s="476">
        <v>199</v>
      </c>
      <c r="G607" s="476" t="e">
        <f>#N/A</f>
        <v>#N/A</v>
      </c>
      <c r="H607" s="476">
        <v>281</v>
      </c>
      <c r="I607" s="57"/>
    </row>
    <row r="608" spans="1:9" ht="15" customHeight="1">
      <c r="A608" s="477"/>
      <c r="B608" s="473"/>
      <c r="C608" s="465" t="s">
        <v>431</v>
      </c>
      <c r="D608" s="466" t="s">
        <v>987</v>
      </c>
      <c r="E608" s="467">
        <v>307</v>
      </c>
      <c r="F608" s="467">
        <v>321</v>
      </c>
      <c r="G608" s="467" t="e">
        <f>#N/A</f>
        <v>#N/A</v>
      </c>
      <c r="H608" s="467">
        <v>409</v>
      </c>
      <c r="I608" s="57"/>
    </row>
    <row r="610" ht="18" customHeight="1">
      <c r="I610" s="57"/>
    </row>
  </sheetData>
  <sheetProtection/>
  <mergeCells count="6">
    <mergeCell ref="C532:D532"/>
    <mergeCell ref="C121:D121"/>
    <mergeCell ref="C311:D311"/>
    <mergeCell ref="C396:D396"/>
    <mergeCell ref="C445:D445"/>
    <mergeCell ref="C488:D488"/>
  </mergeCells>
  <printOptions/>
  <pageMargins left="0.6299212598425197" right="0.5905511811023623" top="0.5118110236220472" bottom="0.3937007874015748" header="0.2362204724409449" footer="0.11811023622047245"/>
  <pageSetup horizontalDpi="600" verticalDpi="600" orientation="portrait" paperSize="9" r:id="rId1"/>
  <headerFooter alignWithMargins="0">
    <oddHeader>&amp;C&amp;"TH SarabunPSK,ตัวหนา"&amp;16จำนวนประชากรตามทะเบียนราษฎร์จำแนกรายหมู่บ้าน ณ 1 กรกฎาคม 2562&amp;R&amp;P/&amp;N</oddHeader>
    <oddFooter>&amp;L&amp;"Cordia New,Bold"ที่มา   :  ศูนย์บริหารการทะเบียน  สาขาจังหวัดระยอง</oddFooter>
  </headerFooter>
  <rowBreaks count="12" manualBreakCount="12">
    <brk id="54" max="255" man="1"/>
    <brk id="105" max="255" man="1"/>
    <brk id="157" max="255" man="1"/>
    <brk id="205" max="255" man="1"/>
    <brk id="257" max="255" man="1"/>
    <brk id="310" max="255" man="1"/>
    <brk id="361" max="255" man="1"/>
    <brk id="395" max="255" man="1"/>
    <brk id="444" max="255" man="1"/>
    <brk id="487" max="255" man="1"/>
    <brk id="531" max="255" man="1"/>
    <brk id="5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89"/>
  <sheetViews>
    <sheetView view="pageLayout" workbookViewId="0" topLeftCell="A1">
      <selection activeCell="C64" sqref="C64"/>
    </sheetView>
  </sheetViews>
  <sheetFormatPr defaultColWidth="9.140625" defaultRowHeight="21.75"/>
  <cols>
    <col min="1" max="1" width="12.7109375" style="354" customWidth="1"/>
    <col min="2" max="2" width="35.7109375" style="305" customWidth="1"/>
    <col min="3" max="6" width="11.7109375" style="344" customWidth="1"/>
    <col min="7" max="16384" width="9.140625" style="305" customWidth="1"/>
  </cols>
  <sheetData>
    <row r="1" spans="1:6" ht="29.25" customHeight="1">
      <c r="A1" s="321" t="s">
        <v>24</v>
      </c>
      <c r="B1" s="321" t="s">
        <v>25</v>
      </c>
      <c r="C1" s="322" t="s">
        <v>408</v>
      </c>
      <c r="D1" s="322" t="s">
        <v>409</v>
      </c>
      <c r="E1" s="322" t="s">
        <v>29</v>
      </c>
      <c r="F1" s="435" t="s">
        <v>23</v>
      </c>
    </row>
    <row r="2" spans="1:6" ht="23.25">
      <c r="A2" s="429"/>
      <c r="B2" s="323" t="s">
        <v>410</v>
      </c>
      <c r="C2" s="324">
        <f>C3+C60+C20+C69+C40+C50+C76+C81</f>
        <v>358402</v>
      </c>
      <c r="D2" s="324">
        <f>D3+D60+D20+D69+D40+D50+D76+D81</f>
        <v>371039</v>
      </c>
      <c r="E2" s="324" t="e">
        <f>E3+E60+E20+E69+E40+E50+E76+E81</f>
        <v>#N/A</v>
      </c>
      <c r="F2" s="325">
        <f>F3+F60+F20+F69+F40+F50+F76+F81</f>
        <v>481282</v>
      </c>
    </row>
    <row r="3" spans="1:6" s="328" customFormat="1" ht="24" customHeight="1">
      <c r="A3" s="430" t="s">
        <v>1674</v>
      </c>
      <c r="B3" s="326" t="s">
        <v>411</v>
      </c>
      <c r="C3" s="327">
        <f>C14+C15+C16+C17+C18+C19</f>
        <v>138529</v>
      </c>
      <c r="D3" s="327">
        <f>D14+D15+D16+D17+D18+D19</f>
        <v>144852</v>
      </c>
      <c r="E3" s="327" t="e">
        <f>E14+E15+E16+E17+E18+E19</f>
        <v>#N/A</v>
      </c>
      <c r="F3" s="327">
        <f>F14+F15+F16+F17+F18+F19</f>
        <v>187032</v>
      </c>
    </row>
    <row r="4" spans="1:6" ht="24" customHeight="1">
      <c r="A4" s="367"/>
      <c r="B4" s="330" t="s">
        <v>412</v>
      </c>
      <c r="C4" s="214">
        <f>'1 ประชากรราย หมู่บ้าน'!E4</f>
        <v>11835</v>
      </c>
      <c r="D4" s="214">
        <f>'1 ประชากรราย หมู่บ้าน'!F4</f>
        <v>11886</v>
      </c>
      <c r="E4" s="214" t="e">
        <f>'1 ประชากรราย หมู่บ้าน'!G4</f>
        <v>#N/A</v>
      </c>
      <c r="F4" s="214">
        <f>'1 ประชากรราย หมู่บ้าน'!H4</f>
        <v>16867</v>
      </c>
    </row>
    <row r="5" spans="1:6" ht="24" customHeight="1">
      <c r="A5" s="367"/>
      <c r="B5" s="331" t="s">
        <v>413</v>
      </c>
      <c r="C5" s="157">
        <f>'1 ประชากรราย หมู่บ้าน'!E12</f>
        <v>10455</v>
      </c>
      <c r="D5" s="157">
        <f>'1 ประชากรราย หมู่บ้าน'!F12</f>
        <v>10538</v>
      </c>
      <c r="E5" s="157" t="e">
        <f>'1 ประชากรราย หมู่บ้าน'!G12</f>
        <v>#N/A</v>
      </c>
      <c r="F5" s="157">
        <f>'1 ประชากรราย หมู่บ้าน'!H12</f>
        <v>11947</v>
      </c>
    </row>
    <row r="6" spans="1:6" ht="24" customHeight="1">
      <c r="A6" s="367"/>
      <c r="B6" s="331" t="s">
        <v>414</v>
      </c>
      <c r="C6" s="157">
        <f>'1 ประชากรราย หมู่บ้าน'!E29</f>
        <v>836</v>
      </c>
      <c r="D6" s="157">
        <f>'1 ประชากรราย หมู่บ้าน'!F29</f>
        <v>912</v>
      </c>
      <c r="E6" s="157" t="e">
        <f>'1 ประชากรราย หมู่บ้าน'!G29</f>
        <v>#N/A</v>
      </c>
      <c r="F6" s="157">
        <f>'1 ประชากรราย หมู่บ้าน'!H29</f>
        <v>1100</v>
      </c>
    </row>
    <row r="7" spans="1:6" ht="24" customHeight="1">
      <c r="A7" s="367"/>
      <c r="B7" s="331" t="s">
        <v>415</v>
      </c>
      <c r="C7" s="157">
        <f>'1 ประชากรราย หมู่บ้าน'!E34</f>
        <v>2843</v>
      </c>
      <c r="D7" s="157">
        <f>'1 ประชากรราย หมู่บ้าน'!F34</f>
        <v>3092</v>
      </c>
      <c r="E7" s="157" t="e">
        <f>'1 ประชากรราย หมู่บ้าน'!G34</f>
        <v>#N/A</v>
      </c>
      <c r="F7" s="157">
        <f>'1 ประชากรราย หมู่บ้าน'!H34</f>
        <v>2990</v>
      </c>
    </row>
    <row r="8" spans="1:6" ht="24" customHeight="1">
      <c r="A8" s="367"/>
      <c r="B8" s="331" t="s">
        <v>416</v>
      </c>
      <c r="C8" s="157">
        <f>'1 ประชากรราย หมู่บ้าน'!E40</f>
        <v>3578</v>
      </c>
      <c r="D8" s="157">
        <f>'1 ประชากรราย หมู่บ้าน'!F40</f>
        <v>3789</v>
      </c>
      <c r="E8" s="157" t="e">
        <f>'1 ประชากรราย หมู่บ้าน'!G40</f>
        <v>#N/A</v>
      </c>
      <c r="F8" s="157">
        <f>'1 ประชากรราย หมู่บ้าน'!H40</f>
        <v>2905</v>
      </c>
    </row>
    <row r="9" spans="1:6" ht="24" customHeight="1">
      <c r="A9" s="367"/>
      <c r="B9" s="331" t="s">
        <v>417</v>
      </c>
      <c r="C9" s="157">
        <f>'1 ประชากรราย หมู่บ้าน'!E48</f>
        <v>3410</v>
      </c>
      <c r="D9" s="157">
        <f>'1 ประชากรราย หมู่บ้าน'!F48</f>
        <v>3538</v>
      </c>
      <c r="E9" s="157" t="e">
        <f>'1 ประชากรราย หมู่บ้าน'!G48</f>
        <v>#N/A</v>
      </c>
      <c r="F9" s="157">
        <f>'1 ประชากรราย หมู่บ้าน'!H48</f>
        <v>2835</v>
      </c>
    </row>
    <row r="10" spans="1:6" ht="24" customHeight="1">
      <c r="A10" s="367"/>
      <c r="B10" s="331" t="s">
        <v>418</v>
      </c>
      <c r="C10" s="157">
        <f>'1 ประชากรราย หมู่บ้าน'!E55</f>
        <v>8379</v>
      </c>
      <c r="D10" s="157">
        <f>'1 ประชากรราย หมู่บ้าน'!F55</f>
        <v>8558</v>
      </c>
      <c r="E10" s="157" t="e">
        <f>'1 ประชากรราย หมู่บ้าน'!G55</f>
        <v>#N/A</v>
      </c>
      <c r="F10" s="157">
        <f>'1 ประชากรราย หมู่บ้าน'!H55</f>
        <v>14829</v>
      </c>
    </row>
    <row r="11" spans="1:6" ht="24" customHeight="1">
      <c r="A11" s="367"/>
      <c r="B11" s="331" t="s">
        <v>419</v>
      </c>
      <c r="C11" s="157">
        <f>'1 ประชากรราย หมู่บ้าน'!E63</f>
        <v>2768</v>
      </c>
      <c r="D11" s="157">
        <f>'1 ประชากรราย หมู่บ้าน'!F63</f>
        <v>2841</v>
      </c>
      <c r="E11" s="157" t="e">
        <f>'1 ประชากรราย หมู่บ้าน'!G63</f>
        <v>#N/A</v>
      </c>
      <c r="F11" s="157">
        <f>'1 ประชากรราย หมู่บ้าน'!H63</f>
        <v>2746</v>
      </c>
    </row>
    <row r="12" spans="1:6" ht="24" customHeight="1">
      <c r="A12" s="367"/>
      <c r="B12" s="331" t="s">
        <v>420</v>
      </c>
      <c r="C12" s="157">
        <f>'1 ประชากรราย หมู่บ้าน'!E74</f>
        <v>2897</v>
      </c>
      <c r="D12" s="157">
        <f>'1 ประชากรราย หมู่บ้าน'!F74</f>
        <v>3009</v>
      </c>
      <c r="E12" s="157" t="e">
        <f>'1 ประชากรราย หมู่บ้าน'!G74</f>
        <v>#N/A</v>
      </c>
      <c r="F12" s="157">
        <f>'1 ประชากรราย หมู่บ้าน'!H74</f>
        <v>4027</v>
      </c>
    </row>
    <row r="13" spans="1:6" ht="24" customHeight="1">
      <c r="A13" s="367"/>
      <c r="B13" s="332" t="s">
        <v>421</v>
      </c>
      <c r="C13" s="157">
        <f>'1 ประชากรราย หมู่บ้าน'!E79</f>
        <v>2587</v>
      </c>
      <c r="D13" s="157">
        <f>'1 ประชากรราย หมู่บ้าน'!F79</f>
        <v>2686</v>
      </c>
      <c r="E13" s="157" t="e">
        <f>'1 ประชากรราย หมู่บ้าน'!G79</f>
        <v>#N/A</v>
      </c>
      <c r="F13" s="157">
        <f>'1 ประชากรราย หมู่บ้าน'!H79</f>
        <v>2646</v>
      </c>
    </row>
    <row r="14" spans="1:6" ht="24" customHeight="1">
      <c r="A14" s="367"/>
      <c r="B14" s="333" t="s">
        <v>613</v>
      </c>
      <c r="C14" s="334">
        <f>SUM(C4:C13)</f>
        <v>49588</v>
      </c>
      <c r="D14" s="334">
        <f>SUM(D4:D13)</f>
        <v>50849</v>
      </c>
      <c r="E14" s="334" t="e">
        <f>SUM(E4:E13)</f>
        <v>#N/A</v>
      </c>
      <c r="F14" s="334">
        <f>SUM(F4:F13)</f>
        <v>62892</v>
      </c>
    </row>
    <row r="15" spans="1:6" ht="24" customHeight="1">
      <c r="A15" s="367"/>
      <c r="B15" s="329" t="s">
        <v>422</v>
      </c>
      <c r="C15" s="157">
        <f>'1 ประชากรราย หมู่บ้าน'!E86</f>
        <v>30003</v>
      </c>
      <c r="D15" s="157">
        <f>'1 ประชากรราย หมู่บ้าน'!F86</f>
        <v>34019</v>
      </c>
      <c r="E15" s="157" t="e">
        <f>'1 ประชากรราย หมู่บ้าน'!G86</f>
        <v>#N/A</v>
      </c>
      <c r="F15" s="157">
        <f>'1 ประชากรราย หมู่บ้าน'!H86</f>
        <v>37155</v>
      </c>
    </row>
    <row r="16" spans="1:6" ht="24" customHeight="1">
      <c r="A16" s="367"/>
      <c r="B16" s="331" t="s">
        <v>423</v>
      </c>
      <c r="C16" s="157">
        <f>'1 ประชากรราย หมู่บ้าน'!E91</f>
        <v>34943</v>
      </c>
      <c r="D16" s="157">
        <f>'1 ประชากรราย หมู่บ้าน'!F91</f>
        <v>34731</v>
      </c>
      <c r="E16" s="157" t="e">
        <f>'1 ประชากรราย หมู่บ้าน'!G91</f>
        <v>#N/A</v>
      </c>
      <c r="F16" s="157">
        <f>'1 ประชากรราย หมู่บ้าน'!H91</f>
        <v>55810</v>
      </c>
    </row>
    <row r="17" spans="1:6" ht="24" customHeight="1">
      <c r="A17" s="367"/>
      <c r="B17" s="331" t="s">
        <v>424</v>
      </c>
      <c r="C17" s="157">
        <f>'1 ประชากรราย หมู่บ้าน'!E114</f>
        <v>8409</v>
      </c>
      <c r="D17" s="157">
        <f>'1 ประชากรราย หมู่บ้าน'!F114</f>
        <v>9224</v>
      </c>
      <c r="E17" s="157" t="e">
        <f>'1 ประชากรราย หมู่บ้าน'!G114</f>
        <v>#N/A</v>
      </c>
      <c r="F17" s="157">
        <f>'1 ประชากรราย หมู่บ้าน'!H114</f>
        <v>11547</v>
      </c>
    </row>
    <row r="18" spans="1:6" ht="24" customHeight="1">
      <c r="A18" s="367"/>
      <c r="B18" s="331" t="s">
        <v>425</v>
      </c>
      <c r="C18" s="157">
        <f>'1 ประชากรราย หมู่บ้าน'!E106</f>
        <v>3414</v>
      </c>
      <c r="D18" s="157">
        <f>'1 ประชากรราย หมู่บ้าน'!F106</f>
        <v>3699</v>
      </c>
      <c r="E18" s="157" t="e">
        <f>'1 ประชากรราย หมู่บ้าน'!G106</f>
        <v>#N/A</v>
      </c>
      <c r="F18" s="157">
        <f>'1 ประชากรราย หมู่บ้าน'!H106</f>
        <v>3176</v>
      </c>
    </row>
    <row r="19" spans="1:6" ht="24" customHeight="1">
      <c r="A19" s="368"/>
      <c r="B19" s="331" t="s">
        <v>1006</v>
      </c>
      <c r="C19" s="157">
        <f>'1 ประชากรราย หมู่บ้าน'!E97</f>
        <v>12172</v>
      </c>
      <c r="D19" s="157">
        <f>'1 ประชากรราย หมู่บ้าน'!F97</f>
        <v>12330</v>
      </c>
      <c r="E19" s="157" t="e">
        <f>'1 ประชากรราย หมู่บ้าน'!G97</f>
        <v>#N/A</v>
      </c>
      <c r="F19" s="157">
        <f>'1 ประชากรราย หมู่บ้าน'!H97</f>
        <v>16452</v>
      </c>
    </row>
    <row r="20" spans="1:6" s="335" customFormat="1" ht="24" customHeight="1">
      <c r="A20" s="430" t="s">
        <v>67</v>
      </c>
      <c r="B20" s="326" t="s">
        <v>426</v>
      </c>
      <c r="C20" s="327">
        <f>C32+C33+C34+C35+C36+C37+C38+C39</f>
        <v>63264</v>
      </c>
      <c r="D20" s="327">
        <f>D32+D33+D34+D35+D36+D37+D38+D39</f>
        <v>67932</v>
      </c>
      <c r="E20" s="327" t="e">
        <f>E32+E33+E34+E35+E36+E37+E38+E39</f>
        <v>#N/A</v>
      </c>
      <c r="F20" s="327">
        <f>SUM(F32:F39)</f>
        <v>64014</v>
      </c>
    </row>
    <row r="21" spans="1:6" ht="24" customHeight="1">
      <c r="A21" s="367"/>
      <c r="B21" s="330" t="s">
        <v>427</v>
      </c>
      <c r="C21" s="157">
        <f>'1 ประชากรราย หมู่บ้าน'!E122</f>
        <v>3609</v>
      </c>
      <c r="D21" s="157">
        <f>'1 ประชากรราย หมู่บ้าน'!F122</f>
        <v>3783</v>
      </c>
      <c r="E21" s="157" t="e">
        <f>'1 ประชากรราย หมู่บ้าน'!G122</f>
        <v>#N/A</v>
      </c>
      <c r="F21" s="157">
        <f>'1 ประชากรราย หมู่บ้าน'!H122</f>
        <v>3765</v>
      </c>
    </row>
    <row r="22" spans="1:6" ht="24" customHeight="1">
      <c r="A22" s="367"/>
      <c r="B22" s="331" t="s">
        <v>429</v>
      </c>
      <c r="C22" s="157">
        <f>'1 ประชากรราย หมู่บ้าน'!E134</f>
        <v>4503</v>
      </c>
      <c r="D22" s="157">
        <f>'1 ประชากรราย หมู่บ้าน'!F134</f>
        <v>4935</v>
      </c>
      <c r="E22" s="157" t="e">
        <f>'1 ประชากรราย หมู่บ้าน'!G134</f>
        <v>#N/A</v>
      </c>
      <c r="F22" s="157">
        <f>'1 ประชากรราย หมู่บ้าน'!H134</f>
        <v>4217</v>
      </c>
    </row>
    <row r="23" spans="1:6" ht="24" customHeight="1">
      <c r="A23" s="367"/>
      <c r="B23" s="331" t="s">
        <v>430</v>
      </c>
      <c r="C23" s="157">
        <f>'1 ประชากรราย หมู่บ้าน'!E149</f>
        <v>2372</v>
      </c>
      <c r="D23" s="157">
        <f>'1 ประชากรราย หมู่บ้าน'!F149</f>
        <v>2544</v>
      </c>
      <c r="E23" s="157" t="e">
        <f>'1 ประชากรราย หมู่บ้าน'!G149</f>
        <v>#N/A</v>
      </c>
      <c r="F23" s="157">
        <f>'1 ประชากรราย หมู่บ้าน'!H149</f>
        <v>2216</v>
      </c>
    </row>
    <row r="24" spans="1:6" ht="24" customHeight="1">
      <c r="A24" s="367"/>
      <c r="B24" s="331" t="s">
        <v>433</v>
      </c>
      <c r="C24" s="157">
        <f>'1 ประชากรราย หมู่บ้าน'!E158</f>
        <v>4013</v>
      </c>
      <c r="D24" s="157">
        <f>'1 ประชากรราย หมู่บ้าน'!F158</f>
        <v>4407</v>
      </c>
      <c r="E24" s="157" t="e">
        <f>'1 ประชากรราย หมู่บ้าน'!G158</f>
        <v>#N/A</v>
      </c>
      <c r="F24" s="157">
        <f>'1 ประชากรราย หมู่บ้าน'!H158</f>
        <v>4537</v>
      </c>
    </row>
    <row r="25" spans="1:6" ht="24" customHeight="1">
      <c r="A25" s="367"/>
      <c r="B25" s="331" t="s">
        <v>434</v>
      </c>
      <c r="C25" s="157">
        <f>'1 ประชากรราย หมู่บ้าน'!E173</f>
        <v>5123</v>
      </c>
      <c r="D25" s="157">
        <f>'1 ประชากรราย หมู่บ้าน'!F173</f>
        <v>5409</v>
      </c>
      <c r="E25" s="157" t="e">
        <f>'1 ประชากรราย หมู่บ้าน'!G173</f>
        <v>#N/A</v>
      </c>
      <c r="F25" s="157">
        <f>'1 ประชากรราย หมู่บ้าน'!H173</f>
        <v>4498</v>
      </c>
    </row>
    <row r="26" spans="1:6" ht="24" customHeight="1">
      <c r="A26" s="431"/>
      <c r="B26" s="331" t="s">
        <v>435</v>
      </c>
      <c r="C26" s="157">
        <f>'1 ประชากรราย หมู่บ้าน'!E185</f>
        <v>2598</v>
      </c>
      <c r="D26" s="157">
        <f>'1 ประชากรราย หมู่บ้าน'!F185</f>
        <v>2767</v>
      </c>
      <c r="E26" s="157" t="e">
        <f>'1 ประชากรราย หมู่บ้าน'!G185</f>
        <v>#N/A</v>
      </c>
      <c r="F26" s="157">
        <f>'1 ประชากรราย หมู่บ้าน'!H185</f>
        <v>2489</v>
      </c>
    </row>
    <row r="27" spans="1:6" ht="24" customHeight="1">
      <c r="A27" s="431"/>
      <c r="B27" s="331" t="s">
        <v>436</v>
      </c>
      <c r="C27" s="157">
        <f>'1 ประชากรราย หมู่บ้าน'!E196</f>
        <v>2326</v>
      </c>
      <c r="D27" s="157">
        <f>'1 ประชากรราย หมู่บ้าน'!F196</f>
        <v>2493</v>
      </c>
      <c r="E27" s="157" t="e">
        <f>'1 ประชากรราย หมู่บ้าน'!G196</f>
        <v>#N/A</v>
      </c>
      <c r="F27" s="157">
        <f>'1 ประชากรราย หมู่บ้าน'!H196</f>
        <v>1938</v>
      </c>
    </row>
    <row r="28" spans="1:6" ht="24" customHeight="1">
      <c r="A28" s="431"/>
      <c r="B28" s="331" t="s">
        <v>437</v>
      </c>
      <c r="C28" s="157">
        <f>'1 ประชากรราย หมู่บ้าน'!E206</f>
        <v>2902</v>
      </c>
      <c r="D28" s="157">
        <f>'1 ประชากรราย หมู่บ้าน'!F206</f>
        <v>3168</v>
      </c>
      <c r="E28" s="157" t="e">
        <f>'1 ประชากรราย หมู่บ้าน'!G206</f>
        <v>#N/A</v>
      </c>
      <c r="F28" s="157">
        <f>'1 ประชากรราย หมู่บ้าน'!H206</f>
        <v>2036</v>
      </c>
    </row>
    <row r="29" spans="1:6" ht="24" customHeight="1">
      <c r="A29" s="431"/>
      <c r="B29" s="331" t="s">
        <v>439</v>
      </c>
      <c r="C29" s="157">
        <f>'1 ประชากรราย หมู่บ้าน'!E215</f>
        <v>743</v>
      </c>
      <c r="D29" s="157">
        <f>'1 ประชากรราย หมู่บ้าน'!F215</f>
        <v>711</v>
      </c>
      <c r="E29" s="157">
        <f>'1 ประชากรราย หมู่บ้าน'!G215</f>
        <v>1454</v>
      </c>
      <c r="F29" s="157">
        <f>'1 ประชากรราย หมู่บ้าน'!H215</f>
        <v>501</v>
      </c>
    </row>
    <row r="30" spans="1:6" ht="24" customHeight="1">
      <c r="A30" s="431"/>
      <c r="B30" s="331" t="s">
        <v>440</v>
      </c>
      <c r="C30" s="157">
        <f>'1 ประชากรราย หมู่บ้าน'!E219</f>
        <v>1758</v>
      </c>
      <c r="D30" s="157">
        <f>'1 ประชากรราย หมู่บ้าน'!F219</f>
        <v>1928</v>
      </c>
      <c r="E30" s="157" t="e">
        <f>'1 ประชากรราย หมู่บ้าน'!G219</f>
        <v>#N/A</v>
      </c>
      <c r="F30" s="157">
        <f>'1 ประชากรราย หมู่บ้าน'!H219</f>
        <v>1698</v>
      </c>
    </row>
    <row r="31" spans="1:6" ht="24" customHeight="1">
      <c r="A31" s="431"/>
      <c r="B31" s="331" t="s">
        <v>441</v>
      </c>
      <c r="C31" s="157">
        <f>'1 ประชากรราย หมู่บ้าน'!E229</f>
        <v>2753</v>
      </c>
      <c r="D31" s="157">
        <f>'1 ประชากรราย หมู่บ้าน'!F229</f>
        <v>2877</v>
      </c>
      <c r="E31" s="157" t="e">
        <f>'1 ประชากรราย หมู่บ้าน'!G229</f>
        <v>#N/A</v>
      </c>
      <c r="F31" s="157">
        <f>'1 ประชากรราย หมู่บ้าน'!H229</f>
        <v>2484</v>
      </c>
    </row>
    <row r="32" spans="1:6" ht="24" customHeight="1">
      <c r="A32" s="368"/>
      <c r="B32" s="333" t="s">
        <v>615</v>
      </c>
      <c r="C32" s="334">
        <f>SUM(C21:C31)</f>
        <v>32700</v>
      </c>
      <c r="D32" s="334">
        <f>SUM(D21:D31)</f>
        <v>35022</v>
      </c>
      <c r="E32" s="334" t="e">
        <f>SUM(E21:E31)</f>
        <v>#N/A</v>
      </c>
      <c r="F32" s="334">
        <f>SUM(F21:F31)</f>
        <v>30379</v>
      </c>
    </row>
    <row r="33" spans="1:6" ht="27" customHeight="1">
      <c r="A33" s="432" t="s">
        <v>1675</v>
      </c>
      <c r="B33" s="330" t="s">
        <v>442</v>
      </c>
      <c r="C33" s="157">
        <f>'1 ประชากรราย หมู่บ้าน'!E239</f>
        <v>8911</v>
      </c>
      <c r="D33" s="157">
        <f>'1 ประชากรราย หมู่บ้าน'!F239</f>
        <v>9823</v>
      </c>
      <c r="E33" s="157" t="e">
        <f>'1 ประชากรราย หมู่บ้าน'!G239</f>
        <v>#N/A</v>
      </c>
      <c r="F33" s="157">
        <f>'1 ประชากรราย หมู่บ้าน'!H239</f>
        <v>11398</v>
      </c>
    </row>
    <row r="34" spans="1:6" ht="27" customHeight="1">
      <c r="A34" s="431" t="s">
        <v>1007</v>
      </c>
      <c r="B34" s="331" t="s">
        <v>443</v>
      </c>
      <c r="C34" s="157">
        <f>'1 ประชากรราย หมู่บ้าน'!E242</f>
        <v>7250</v>
      </c>
      <c r="D34" s="157">
        <f>'1 ประชากรราย หมู่บ้าน'!F242</f>
        <v>7915</v>
      </c>
      <c r="E34" s="157" t="e">
        <f>'1 ประชากรราย หมู่บ้าน'!G242</f>
        <v>#N/A</v>
      </c>
      <c r="F34" s="157">
        <f>'1 ประชากรราย หมู่บ้าน'!H242</f>
        <v>9565</v>
      </c>
    </row>
    <row r="35" spans="1:6" ht="27" customHeight="1">
      <c r="A35" s="367"/>
      <c r="B35" s="331" t="s">
        <v>444</v>
      </c>
      <c r="C35" s="157">
        <f>'1 ประชากรราย หมู่บ้าน'!E258</f>
        <v>2359</v>
      </c>
      <c r="D35" s="157">
        <f>'1 ประชากรราย หมู่บ้าน'!F258</f>
        <v>2547</v>
      </c>
      <c r="E35" s="157" t="e">
        <f>'1 ประชากรราย หมู่บ้าน'!G258</f>
        <v>#N/A</v>
      </c>
      <c r="F35" s="157">
        <f>'1 ประชากรราย หมู่บ้าน'!H258</f>
        <v>1943</v>
      </c>
    </row>
    <row r="36" spans="1:6" ht="27" customHeight="1">
      <c r="A36" s="367"/>
      <c r="B36" s="331" t="s">
        <v>445</v>
      </c>
      <c r="C36" s="157">
        <f>'1 ประชากรราย หมู่บ้าน'!E266</f>
        <v>3228</v>
      </c>
      <c r="D36" s="157">
        <f>'1 ประชากรราย หมู่บ้าน'!F266</f>
        <v>3449</v>
      </c>
      <c r="E36" s="157" t="e">
        <f>'1 ประชากรราย หมู่บ้าน'!G266</f>
        <v>#N/A</v>
      </c>
      <c r="F36" s="157">
        <f>'1 ประชากรราย หมู่บ้าน'!H266</f>
        <v>3800</v>
      </c>
    </row>
    <row r="37" spans="1:6" ht="27" customHeight="1">
      <c r="A37" s="367"/>
      <c r="B37" s="332" t="s">
        <v>446</v>
      </c>
      <c r="C37" s="157">
        <f>'1 ประชากรราย หมู่บ้าน'!E279</f>
        <v>2447</v>
      </c>
      <c r="D37" s="157">
        <f>'1 ประชากรราย หมู่บ้าน'!F279</f>
        <v>2512</v>
      </c>
      <c r="E37" s="157" t="e">
        <f>'1 ประชากรราย หมู่บ้าน'!G279</f>
        <v>#N/A</v>
      </c>
      <c r="F37" s="157">
        <f>'1 ประชากรราย หมู่บ้าน'!H279</f>
        <v>1793</v>
      </c>
    </row>
    <row r="38" spans="1:6" ht="27" customHeight="1">
      <c r="A38" s="367"/>
      <c r="B38" s="331" t="s">
        <v>597</v>
      </c>
      <c r="C38" s="157">
        <f>'1 ประชากรราย หมู่บ้าน'!E287</f>
        <v>4129</v>
      </c>
      <c r="D38" s="157">
        <f>'1 ประชากรราย หมู่บ้าน'!F287</f>
        <v>4311</v>
      </c>
      <c r="E38" s="157">
        <f>'1 ประชากรราย หมู่บ้าน'!G287</f>
        <v>8440</v>
      </c>
      <c r="F38" s="157">
        <f>'1 ประชากรราย หมู่บ้าน'!H287</f>
        <v>3260</v>
      </c>
    </row>
    <row r="39" spans="1:6" ht="27" customHeight="1">
      <c r="A39" s="368"/>
      <c r="B39" s="336" t="s">
        <v>1008</v>
      </c>
      <c r="C39" s="337">
        <f>'1 ประชากรราย หมู่บ้าน'!E301</f>
        <v>2240</v>
      </c>
      <c r="D39" s="337">
        <f>'1 ประชากรราย หมู่บ้าน'!F301</f>
        <v>2353</v>
      </c>
      <c r="E39" s="337" t="e">
        <f>'1 ประชากรราย หมู่บ้าน'!G301</f>
        <v>#N/A</v>
      </c>
      <c r="F39" s="337">
        <f>'1 ประชากรราย หมู่บ้าน'!H301</f>
        <v>1876</v>
      </c>
    </row>
    <row r="40" spans="1:6" s="335" customFormat="1" ht="27" customHeight="1">
      <c r="A40" s="430" t="s">
        <v>130</v>
      </c>
      <c r="B40" s="338" t="s">
        <v>447</v>
      </c>
      <c r="C40" s="339">
        <f>C48+C49</f>
        <v>33295</v>
      </c>
      <c r="D40" s="339">
        <f>D48+D49</f>
        <v>34900</v>
      </c>
      <c r="E40" s="339" t="e">
        <f>E48+E49</f>
        <v>#N/A</v>
      </c>
      <c r="F40" s="339">
        <f>F48+F49</f>
        <v>33919</v>
      </c>
    </row>
    <row r="41" spans="1:6" ht="27" customHeight="1">
      <c r="A41" s="431"/>
      <c r="B41" s="330" t="s">
        <v>448</v>
      </c>
      <c r="C41" s="157">
        <f>'1 ประชากรราย หมู่บ้าน'!E312</f>
        <v>2618</v>
      </c>
      <c r="D41" s="157">
        <f>'1 ประชากรราย หมู่บ้าน'!F312</f>
        <v>2819</v>
      </c>
      <c r="E41" s="157" t="e">
        <f>'1 ประชากรราย หมู่บ้าน'!G312</f>
        <v>#N/A</v>
      </c>
      <c r="F41" s="157">
        <f>'1 ประชากรราย หมู่บ้าน'!H312</f>
        <v>2627</v>
      </c>
    </row>
    <row r="42" spans="1:6" ht="27" customHeight="1">
      <c r="A42" s="367"/>
      <c r="B42" s="331" t="s">
        <v>449</v>
      </c>
      <c r="C42" s="157">
        <f>'1 ประชากรราย หมู่บ้าน'!E320</f>
        <v>6509</v>
      </c>
      <c r="D42" s="157">
        <f>'1 ประชากรราย หมู่บ้าน'!F320</f>
        <v>6723</v>
      </c>
      <c r="E42" s="157" t="e">
        <f>'1 ประชากรราย หมู่บ้าน'!G320</f>
        <v>#N/A</v>
      </c>
      <c r="F42" s="157">
        <f>'1 ประชากรราย หมู่บ้าน'!H320</f>
        <v>7612</v>
      </c>
    </row>
    <row r="43" spans="1:6" ht="27" customHeight="1">
      <c r="A43" s="367"/>
      <c r="B43" s="331" t="s">
        <v>450</v>
      </c>
      <c r="C43" s="157">
        <f>'1 ประชากรราย หมู่บ้าน'!E332</f>
        <v>2033</v>
      </c>
      <c r="D43" s="157">
        <f>'1 ประชากรราย หมู่บ้าน'!F332</f>
        <v>2093</v>
      </c>
      <c r="E43" s="157" t="e">
        <f>'1 ประชากรราย หมู่บ้าน'!G332</f>
        <v>#N/A</v>
      </c>
      <c r="F43" s="157">
        <f>'1 ประชากรราย หมู่บ้าน'!H332</f>
        <v>2082</v>
      </c>
    </row>
    <row r="44" spans="1:6" ht="27" customHeight="1">
      <c r="A44" s="367"/>
      <c r="B44" s="331" t="s">
        <v>451</v>
      </c>
      <c r="C44" s="157">
        <f>'1 ประชากรราย หมู่บ้าน'!E339</f>
        <v>4353</v>
      </c>
      <c r="D44" s="157">
        <f>'1 ประชากรราย หมู่บ้าน'!F339</f>
        <v>4488</v>
      </c>
      <c r="E44" s="157" t="e">
        <f>'1 ประชากรราย หมู่บ้าน'!G339</f>
        <v>#N/A</v>
      </c>
      <c r="F44" s="157">
        <f>'1 ประชากรราย หมู่บ้าน'!H339</f>
        <v>4373</v>
      </c>
    </row>
    <row r="45" spans="1:6" ht="27" customHeight="1">
      <c r="A45" s="367"/>
      <c r="B45" s="331" t="s">
        <v>452</v>
      </c>
      <c r="C45" s="157">
        <f>'1 ประชากรราย หมู่บ้าน'!E349</f>
        <v>5216</v>
      </c>
      <c r="D45" s="157">
        <f>'1 ประชากรราย หมู่บ้าน'!F349</f>
        <v>5503</v>
      </c>
      <c r="E45" s="157" t="e">
        <f>'1 ประชากรราย หมู่บ้าน'!G349</f>
        <v>#N/A</v>
      </c>
      <c r="F45" s="157">
        <f>'1 ประชากรราย หมู่บ้าน'!H349</f>
        <v>4510</v>
      </c>
    </row>
    <row r="46" spans="1:6" ht="27" customHeight="1">
      <c r="A46" s="367"/>
      <c r="B46" s="331" t="s">
        <v>453</v>
      </c>
      <c r="C46" s="157">
        <f>'1 ประชากรราย หมู่บ้าน'!E362</f>
        <v>6805</v>
      </c>
      <c r="D46" s="157">
        <f>'1 ประชากรราย หมู่บ้าน'!F362</f>
        <v>7025</v>
      </c>
      <c r="E46" s="157" t="e">
        <f>'1 ประชากรราย หมู่บ้าน'!G362</f>
        <v>#N/A</v>
      </c>
      <c r="F46" s="157">
        <f>'1 ประชากรราย หมู่บ้าน'!H362</f>
        <v>7164</v>
      </c>
    </row>
    <row r="47" spans="1:6" ht="27" customHeight="1">
      <c r="A47" s="367"/>
      <c r="B47" s="331" t="s">
        <v>454</v>
      </c>
      <c r="C47" s="157">
        <f>'1 ประชากรราย หมู่บ้าน'!E374</f>
        <v>4173</v>
      </c>
      <c r="D47" s="157">
        <f>'1 ประชากรราย หมู่บ้าน'!F374</f>
        <v>4484</v>
      </c>
      <c r="E47" s="157" t="e">
        <f>'1 ประชากรราย หมู่บ้าน'!G374</f>
        <v>#N/A</v>
      </c>
      <c r="F47" s="157">
        <f>'1 ประชากรราย หมู่บ้าน'!H374</f>
        <v>3583</v>
      </c>
    </row>
    <row r="48" spans="1:6" ht="27" customHeight="1">
      <c r="A48" s="367"/>
      <c r="B48" s="333" t="s">
        <v>1681</v>
      </c>
      <c r="C48" s="334">
        <f>SUM(C41:C47)</f>
        <v>31707</v>
      </c>
      <c r="D48" s="334">
        <f>SUM(D41:D47)</f>
        <v>33135</v>
      </c>
      <c r="E48" s="334" t="e">
        <f>SUM(E41:E47)</f>
        <v>#N/A</v>
      </c>
      <c r="F48" s="334">
        <f>SUM(F41:F47)</f>
        <v>31951</v>
      </c>
    </row>
    <row r="49" spans="1:6" ht="27" customHeight="1">
      <c r="A49" s="368"/>
      <c r="B49" s="332" t="s">
        <v>455</v>
      </c>
      <c r="C49" s="157">
        <f>'1 ประชากรราย หมู่บ้าน'!E386</f>
        <v>1588</v>
      </c>
      <c r="D49" s="157">
        <f>'1 ประชากรราย หมู่บ้าน'!F386</f>
        <v>1765</v>
      </c>
      <c r="E49" s="157" t="e">
        <f>'1 ประชากรราย หมู่บ้าน'!G386</f>
        <v>#N/A</v>
      </c>
      <c r="F49" s="157">
        <f>'1 ประชากรราย หมู่บ้าน'!H386</f>
        <v>1968</v>
      </c>
    </row>
    <row r="50" spans="1:6" s="335" customFormat="1" ht="27" customHeight="1">
      <c r="A50" s="432" t="s">
        <v>164</v>
      </c>
      <c r="B50" s="326" t="s">
        <v>605</v>
      </c>
      <c r="C50" s="340">
        <f>C57+C58+C59</f>
        <v>35823</v>
      </c>
      <c r="D50" s="340">
        <f>+D57+D58+D59</f>
        <v>34925</v>
      </c>
      <c r="E50" s="340" t="e">
        <f>+E57+E58+E59</f>
        <v>#N/A</v>
      </c>
      <c r="F50" s="340">
        <f>SUM(F57:F59)</f>
        <v>91363</v>
      </c>
    </row>
    <row r="51" spans="1:6" ht="27" customHeight="1">
      <c r="A51" s="431"/>
      <c r="B51" s="330" t="s">
        <v>456</v>
      </c>
      <c r="C51" s="157">
        <f>'1 ประชากรราย หมู่บ้าน'!E397</f>
        <v>8818</v>
      </c>
      <c r="D51" s="157">
        <f>'1 ประชากรราย หมู่บ้าน'!F397</f>
        <v>8213</v>
      </c>
      <c r="E51" s="157" t="e">
        <f>'1 ประชากรราย หมู่บ้าน'!G397</f>
        <v>#N/A</v>
      </c>
      <c r="F51" s="157">
        <f>'1 ประชากรราย หมู่บ้าน'!H397</f>
        <v>23659</v>
      </c>
    </row>
    <row r="52" spans="1:6" ht="27" customHeight="1">
      <c r="A52" s="367"/>
      <c r="B52" s="331" t="s">
        <v>457</v>
      </c>
      <c r="C52" s="157">
        <f>'1 ประชากรราย หมู่บ้าน'!E405</f>
        <v>3870</v>
      </c>
      <c r="D52" s="157">
        <f>'1 ประชากรราย หมู่บ้าน'!F405</f>
        <v>3840</v>
      </c>
      <c r="E52" s="157" t="e">
        <f>'1 ประชากรราย หมู่บ้าน'!G405</f>
        <v>#N/A</v>
      </c>
      <c r="F52" s="157">
        <f>'1 ประชากรราย หมู่บ้าน'!H405</f>
        <v>8580</v>
      </c>
    </row>
    <row r="53" spans="1:6" ht="27" customHeight="1">
      <c r="A53" s="367"/>
      <c r="B53" s="331" t="s">
        <v>458</v>
      </c>
      <c r="C53" s="157">
        <f>'1 ประชากรราย หมู่บ้าน'!E410</f>
        <v>2482</v>
      </c>
      <c r="D53" s="157">
        <f>'1 ประชากรราย หมู่บ้าน'!F410</f>
        <v>2566</v>
      </c>
      <c r="E53" s="157" t="e">
        <f>'1 ประชากรราย หมู่บ้าน'!G410</f>
        <v>#N/A</v>
      </c>
      <c r="F53" s="157">
        <f>'1 ประชากรราย หมู่บ้าน'!H410</f>
        <v>3499</v>
      </c>
    </row>
    <row r="54" spans="1:6" ht="27" customHeight="1">
      <c r="A54" s="367"/>
      <c r="B54" s="331" t="s">
        <v>459</v>
      </c>
      <c r="C54" s="157">
        <f>'1 ประชากรราย หมู่บ้าน'!E415</f>
        <v>5483</v>
      </c>
      <c r="D54" s="157">
        <f>'1 ประชากรราย หมู่บ้าน'!F415</f>
        <v>5522</v>
      </c>
      <c r="E54" s="157" t="e">
        <f>'1 ประชากรราย หมู่บ้าน'!G415</f>
        <v>#N/A</v>
      </c>
      <c r="F54" s="157">
        <f>'1 ประชากรราย หมู่บ้าน'!H415</f>
        <v>8510</v>
      </c>
    </row>
    <row r="55" spans="1:6" ht="27" customHeight="1">
      <c r="A55" s="367"/>
      <c r="B55" s="331" t="s">
        <v>460</v>
      </c>
      <c r="C55" s="157">
        <f>'1 ประชากรราย หมู่บ้าน'!E423</f>
        <v>9660</v>
      </c>
      <c r="D55" s="157">
        <f>'1 ประชากรราย หมู่บ้าน'!F423</f>
        <v>9032</v>
      </c>
      <c r="E55" s="157" t="e">
        <f>'1 ประชากรราย หมู่บ้าน'!G423</f>
        <v>#N/A</v>
      </c>
      <c r="F55" s="157">
        <f>'1 ประชากรราย หมู่บ้าน'!H423</f>
        <v>40669</v>
      </c>
    </row>
    <row r="56" spans="1:6" ht="27" customHeight="1">
      <c r="A56" s="367"/>
      <c r="B56" s="331" t="s">
        <v>461</v>
      </c>
      <c r="C56" s="157">
        <f>'1 ประชากรราย หมู่บ้าน'!E431</f>
        <v>2202</v>
      </c>
      <c r="D56" s="157">
        <f>'1 ประชากรราย หมู่บ้าน'!F431</f>
        <v>2183</v>
      </c>
      <c r="E56" s="157" t="e">
        <f>'1 ประชากรราย หมู่บ้าน'!G431</f>
        <v>#N/A</v>
      </c>
      <c r="F56" s="157">
        <f>'1 ประชากรราย หมู่บ้าน'!H431</f>
        <v>1640</v>
      </c>
    </row>
    <row r="57" spans="1:6" ht="27" customHeight="1">
      <c r="A57" s="367"/>
      <c r="B57" s="333" t="s">
        <v>1680</v>
      </c>
      <c r="C57" s="334">
        <f>SUM(C51:C56)</f>
        <v>32515</v>
      </c>
      <c r="D57" s="334">
        <f>SUM(D51:D56)</f>
        <v>31356</v>
      </c>
      <c r="E57" s="334">
        <f>SUM(C57:D57)</f>
        <v>63871</v>
      </c>
      <c r="F57" s="334">
        <f>SUM(F51:F56)</f>
        <v>86557</v>
      </c>
    </row>
    <row r="58" spans="1:6" ht="27" customHeight="1">
      <c r="A58" s="367"/>
      <c r="B58" s="330" t="s">
        <v>462</v>
      </c>
      <c r="C58" s="157">
        <f>'1 ประชากรราย หมู่บ้าน'!E440</f>
        <v>2841</v>
      </c>
      <c r="D58" s="157">
        <f>'1 ประชากรราย หมู่บ้าน'!F440</f>
        <v>3122</v>
      </c>
      <c r="E58" s="157" t="e">
        <f>'1 ประชากรราย หมู่บ้าน'!G440</f>
        <v>#N/A</v>
      </c>
      <c r="F58" s="157">
        <f>'1 ประชากรราย หมู่บ้าน'!H440</f>
        <v>4457</v>
      </c>
    </row>
    <row r="59" spans="1:6" ht="27" customHeight="1">
      <c r="A59" s="368"/>
      <c r="B59" s="336" t="s">
        <v>463</v>
      </c>
      <c r="C59" s="337">
        <f>'1 ประชากรราย หมู่บ้าน'!E443</f>
        <v>467</v>
      </c>
      <c r="D59" s="337">
        <f>'1 ประชากรราย หมู่บ้าน'!F443</f>
        <v>447</v>
      </c>
      <c r="E59" s="337" t="e">
        <f>'1 ประชากรราย หมู่บ้าน'!G443</f>
        <v>#N/A</v>
      </c>
      <c r="F59" s="337">
        <f>'1 ประชากรราย หมู่บ้าน'!H443</f>
        <v>349</v>
      </c>
    </row>
    <row r="60" spans="1:6" s="335" customFormat="1" ht="25.5" customHeight="1">
      <c r="A60" s="432" t="s">
        <v>198</v>
      </c>
      <c r="B60" s="338" t="s">
        <v>464</v>
      </c>
      <c r="C60" s="339">
        <f>C64+C65+C66+C67+C68</f>
        <v>37748</v>
      </c>
      <c r="D60" s="339">
        <f>D64+D65+D66+D67+D68</f>
        <v>37823</v>
      </c>
      <c r="E60" s="339" t="e">
        <f>E64+E65+E66+E67+E68</f>
        <v>#N/A</v>
      </c>
      <c r="F60" s="339">
        <f>SUM(F64:F68)</f>
        <v>43228</v>
      </c>
    </row>
    <row r="61" spans="1:6" ht="25.5" customHeight="1">
      <c r="A61" s="431"/>
      <c r="B61" s="330" t="s">
        <v>465</v>
      </c>
      <c r="C61" s="157">
        <f>'1 ประชากรราย หมู่บ้าน'!E446</f>
        <v>5776</v>
      </c>
      <c r="D61" s="157">
        <f>'1 ประชากรราย หมู่บ้าน'!F446</f>
        <v>4909</v>
      </c>
      <c r="E61" s="157" t="e">
        <f>'1 ประชากรราย หมู่บ้าน'!G446</f>
        <v>#N/A</v>
      </c>
      <c r="F61" s="157">
        <f>'1 ประชากรราย หมู่บ้าน'!H446</f>
        <v>4358</v>
      </c>
    </row>
    <row r="62" spans="1:6" ht="25.5" customHeight="1" hidden="1">
      <c r="A62" s="367"/>
      <c r="B62" s="331" t="s">
        <v>466</v>
      </c>
      <c r="C62" s="341" t="s">
        <v>1034</v>
      </c>
      <c r="D62" s="341" t="s">
        <v>1034</v>
      </c>
      <c r="E62" s="341" t="s">
        <v>1034</v>
      </c>
      <c r="F62" s="341" t="s">
        <v>1034</v>
      </c>
    </row>
    <row r="63" spans="1:6" ht="25.5" customHeight="1" hidden="1">
      <c r="A63" s="367"/>
      <c r="B63" s="331" t="s">
        <v>467</v>
      </c>
      <c r="C63" s="341" t="s">
        <v>1034</v>
      </c>
      <c r="D63" s="341" t="s">
        <v>1034</v>
      </c>
      <c r="E63" s="341" t="s">
        <v>1034</v>
      </c>
      <c r="F63" s="341" t="s">
        <v>1034</v>
      </c>
    </row>
    <row r="64" spans="1:6" ht="25.5" customHeight="1">
      <c r="A64" s="367"/>
      <c r="B64" s="333" t="s">
        <v>614</v>
      </c>
      <c r="C64" s="334">
        <f>SUM(C61:C63)</f>
        <v>5776</v>
      </c>
      <c r="D64" s="334">
        <f>SUM(D61:D63)</f>
        <v>4909</v>
      </c>
      <c r="E64" s="334" t="e">
        <f>SUM(E61:E63)</f>
        <v>#N/A</v>
      </c>
      <c r="F64" s="334">
        <f>SUM(F61:F63)</f>
        <v>4358</v>
      </c>
    </row>
    <row r="65" spans="1:6" ht="25.5" customHeight="1">
      <c r="A65" s="367"/>
      <c r="B65" s="332" t="s">
        <v>589</v>
      </c>
      <c r="C65" s="157">
        <f>'1 ประชากรราย หมู่บ้าน'!E462</f>
        <v>15064</v>
      </c>
      <c r="D65" s="157">
        <f>'1 ประชากรราย หมู่บ้าน'!F462</f>
        <v>15726</v>
      </c>
      <c r="E65" s="157" t="e">
        <f>'1 ประชากรราย หมู่บ้าน'!G462</f>
        <v>#N/A</v>
      </c>
      <c r="F65" s="157">
        <f>'1 ประชากรราย หมู่บ้าน'!H462</f>
        <v>20037</v>
      </c>
    </row>
    <row r="66" spans="1:6" ht="25.5" customHeight="1">
      <c r="A66" s="367"/>
      <c r="B66" s="331" t="s">
        <v>468</v>
      </c>
      <c r="C66" s="157">
        <f>'1 ประชากรราย หมู่บ้าน'!E456</f>
        <v>5696</v>
      </c>
      <c r="D66" s="157">
        <f>'1 ประชากรราย หมู่บ้าน'!F456</f>
        <v>5807</v>
      </c>
      <c r="E66" s="157" t="e">
        <f>'1 ประชากรราย หมู่บ้าน'!G456</f>
        <v>#N/A</v>
      </c>
      <c r="F66" s="157">
        <f>'1 ประชากรราย หมู่บ้าน'!H456</f>
        <v>5607</v>
      </c>
    </row>
    <row r="67" spans="1:6" ht="25.5" customHeight="1">
      <c r="A67" s="367"/>
      <c r="B67" s="331" t="s">
        <v>469</v>
      </c>
      <c r="C67" s="157">
        <f>'1 ประชากรราย หมู่บ้าน'!E474</f>
        <v>6743</v>
      </c>
      <c r="D67" s="157">
        <f>'1 ประชากรราย หมู่บ้าน'!F474</f>
        <v>6895</v>
      </c>
      <c r="E67" s="157" t="e">
        <f>'1 ประชากรราย หมู่บ้าน'!G474</f>
        <v>#N/A</v>
      </c>
      <c r="F67" s="157">
        <f>'1 ประชากรราย หมู่บ้าน'!H474</f>
        <v>7890</v>
      </c>
    </row>
    <row r="68" spans="1:6" ht="25.5" customHeight="1">
      <c r="A68" s="368"/>
      <c r="B68" s="336" t="s">
        <v>1029</v>
      </c>
      <c r="C68" s="337">
        <f>'1 ประชากรราย หมู่บ้าน'!E481</f>
        <v>4469</v>
      </c>
      <c r="D68" s="157">
        <f>'1 ประชากรราย หมู่บ้าน'!F481</f>
        <v>4486</v>
      </c>
      <c r="E68" s="157" t="e">
        <f>'1 ประชากรราย หมู่บ้าน'!G481</f>
        <v>#N/A</v>
      </c>
      <c r="F68" s="157">
        <f>'1 ประชากรราย หมู่บ้าน'!H481</f>
        <v>5336</v>
      </c>
    </row>
    <row r="69" spans="1:6" s="335" customFormat="1" ht="25.5" customHeight="1">
      <c r="A69" s="432" t="s">
        <v>220</v>
      </c>
      <c r="B69" s="338" t="s">
        <v>609</v>
      </c>
      <c r="C69" s="327">
        <f>C74+C75</f>
        <v>12937</v>
      </c>
      <c r="D69" s="327">
        <f>D74+D75</f>
        <v>13156</v>
      </c>
      <c r="E69" s="327" t="e">
        <f>E74+E75</f>
        <v>#N/A</v>
      </c>
      <c r="F69" s="327">
        <f>SUM(F74:F75)</f>
        <v>12738</v>
      </c>
    </row>
    <row r="70" spans="1:6" ht="25.5" customHeight="1">
      <c r="A70" s="431"/>
      <c r="B70" s="330" t="s">
        <v>470</v>
      </c>
      <c r="C70" s="157">
        <f>'1 ประชากรราย หมู่บ้าน'!E489</f>
        <v>2033</v>
      </c>
      <c r="D70" s="157">
        <f>'1 ประชากรราย หมู่บ้าน'!F489</f>
        <v>2138</v>
      </c>
      <c r="E70" s="157" t="e">
        <f>'1 ประชากรราย หมู่บ้าน'!G489</f>
        <v>#N/A</v>
      </c>
      <c r="F70" s="157">
        <f>'1 ประชากรราย หมู่บ้าน'!H489</f>
        <v>2088</v>
      </c>
    </row>
    <row r="71" spans="1:6" ht="25.5" customHeight="1">
      <c r="A71" s="367"/>
      <c r="B71" s="331" t="s">
        <v>471</v>
      </c>
      <c r="C71" s="157">
        <f>'1 ประชากรราย หมู่บ้าน'!E496</f>
        <v>3052</v>
      </c>
      <c r="D71" s="157">
        <f>'1 ประชากรราย หมู่บ้าน'!F496</f>
        <v>3132</v>
      </c>
      <c r="E71" s="157" t="e">
        <f>'1 ประชากรราย หมู่บ้าน'!G496</f>
        <v>#N/A</v>
      </c>
      <c r="F71" s="157">
        <f>'1 ประชากรราย หมู่บ้าน'!H496</f>
        <v>3044</v>
      </c>
    </row>
    <row r="72" spans="1:6" ht="25.5" customHeight="1">
      <c r="A72" s="367"/>
      <c r="B72" s="331" t="s">
        <v>472</v>
      </c>
      <c r="C72" s="157">
        <f>'1 ประชากรราย หมู่บ้าน'!E505</f>
        <v>3659</v>
      </c>
      <c r="D72" s="157">
        <f>'1 ประชากรราย หมู่บ้าน'!F505</f>
        <v>3640</v>
      </c>
      <c r="E72" s="157" t="e">
        <f>'1 ประชากรราย หมู่บ้าน'!G505</f>
        <v>#N/A</v>
      </c>
      <c r="F72" s="157">
        <f>'1 ประชากรราย หมู่บ้าน'!H505</f>
        <v>3493</v>
      </c>
    </row>
    <row r="73" spans="1:6" ht="25.5" customHeight="1">
      <c r="A73" s="367"/>
      <c r="B73" s="331" t="s">
        <v>473</v>
      </c>
      <c r="C73" s="157">
        <f>'1 ประชากรราย หมู่บ้าน'!E514</f>
        <v>2361</v>
      </c>
      <c r="D73" s="157">
        <f>'1 ประชากรราย หมู่บ้าน'!F514</f>
        <v>2326</v>
      </c>
      <c r="E73" s="157" t="e">
        <f>'1 ประชากรราย หมู่บ้าน'!G514</f>
        <v>#N/A</v>
      </c>
      <c r="F73" s="157">
        <f>'1 ประชากรราย หมู่บ้าน'!H514</f>
        <v>1984</v>
      </c>
    </row>
    <row r="74" spans="1:6" ht="25.5" customHeight="1">
      <c r="A74" s="367"/>
      <c r="B74" s="333" t="s">
        <v>616</v>
      </c>
      <c r="C74" s="334">
        <f>SUM(C70:C73)</f>
        <v>11105</v>
      </c>
      <c r="D74" s="334">
        <f>SUM(D70:D73)</f>
        <v>11236</v>
      </c>
      <c r="E74" s="334" t="e">
        <f>SUM(E70:E73)</f>
        <v>#N/A</v>
      </c>
      <c r="F74" s="334">
        <f>SUM(F70:F73)</f>
        <v>10609</v>
      </c>
    </row>
    <row r="75" spans="1:6" ht="25.5" customHeight="1">
      <c r="A75" s="368"/>
      <c r="B75" s="336" t="s">
        <v>474</v>
      </c>
      <c r="C75" s="157">
        <f>'1 ประชากรราย หมู่บ้าน'!E523</f>
        <v>1832</v>
      </c>
      <c r="D75" s="157">
        <f>'1 ประชากรราย หมู่บ้าน'!F523</f>
        <v>1920</v>
      </c>
      <c r="E75" s="157" t="e">
        <f>'1 ประชากรราย หมู่บ้าน'!G523</f>
        <v>#N/A</v>
      </c>
      <c r="F75" s="157">
        <f>'1 ประชากรราย หมู่บ้าน'!H523</f>
        <v>2129</v>
      </c>
    </row>
    <row r="76" spans="1:6" s="335" customFormat="1" ht="25.5" customHeight="1">
      <c r="A76" s="432" t="s">
        <v>540</v>
      </c>
      <c r="B76" s="326" t="s">
        <v>590</v>
      </c>
      <c r="C76" s="327">
        <f>SUM(C77:C80)</f>
        <v>11808</v>
      </c>
      <c r="D76" s="327">
        <f>SUM(D77:D80)</f>
        <v>11935</v>
      </c>
      <c r="E76" s="327" t="e">
        <f>SUM(E77:E80)</f>
        <v>#N/A</v>
      </c>
      <c r="F76" s="327">
        <f>SUM(F77:F80)</f>
        <v>10814</v>
      </c>
    </row>
    <row r="77" spans="1:6" ht="25.5" customHeight="1">
      <c r="A77" s="367"/>
      <c r="B77" s="330" t="s">
        <v>475</v>
      </c>
      <c r="C77" s="157">
        <f>'1 ประชากรราย หมู่บ้าน'!E533</f>
        <v>3430</v>
      </c>
      <c r="D77" s="157">
        <f>'1 ประชากรราย หมู่บ้าน'!F533</f>
        <v>3463</v>
      </c>
      <c r="E77" s="157" t="e">
        <f>'1 ประชากรราย หมู่บ้าน'!G533</f>
        <v>#N/A</v>
      </c>
      <c r="F77" s="157">
        <f>'1 ประชากรราย หมู่บ้าน'!H533</f>
        <v>2792</v>
      </c>
    </row>
    <row r="78" spans="1:6" ht="25.5" customHeight="1">
      <c r="A78" s="367"/>
      <c r="B78" s="331" t="s">
        <v>476</v>
      </c>
      <c r="C78" s="157">
        <f>'1 ประชากรราย หมู่บ้าน'!E541</f>
        <v>3959</v>
      </c>
      <c r="D78" s="157">
        <f>'1 ประชากรราย หมู่บ้าน'!F541</f>
        <v>4048</v>
      </c>
      <c r="E78" s="157" t="e">
        <f>'1 ประชากรราย หมู่บ้าน'!G541</f>
        <v>#N/A</v>
      </c>
      <c r="F78" s="157">
        <f>'1 ประชากรราย หมู่บ้าน'!H541</f>
        <v>3881</v>
      </c>
    </row>
    <row r="79" spans="1:6" ht="25.5" customHeight="1">
      <c r="A79" s="367"/>
      <c r="B79" s="331" t="s">
        <v>477</v>
      </c>
      <c r="C79" s="157">
        <f>'1 ประชากรราย หมู่บ้าน'!E550</f>
        <v>3054</v>
      </c>
      <c r="D79" s="157">
        <f>'1 ประชากรราย หมู่บ้าน'!F550</f>
        <v>3077</v>
      </c>
      <c r="E79" s="157" t="e">
        <f>'1 ประชากรราย หมู่บ้าน'!G550</f>
        <v>#N/A</v>
      </c>
      <c r="F79" s="157">
        <f>'1 ประชากรราย หมู่บ้าน'!H550</f>
        <v>2804</v>
      </c>
    </row>
    <row r="80" spans="1:6" ht="25.5" customHeight="1">
      <c r="A80" s="368"/>
      <c r="B80" s="332" t="s">
        <v>478</v>
      </c>
      <c r="C80" s="157">
        <f>'1 ประชากรราย หมู่บ้าน'!E560</f>
        <v>1365</v>
      </c>
      <c r="D80" s="157">
        <f>'1 ประชากรราย หมู่บ้าน'!F560</f>
        <v>1347</v>
      </c>
      <c r="E80" s="157" t="e">
        <f>'1 ประชากรราย หมู่บ้าน'!G560</f>
        <v>#N/A</v>
      </c>
      <c r="F80" s="157">
        <f>'1 ประชากรราย หมู่บ้าน'!H560</f>
        <v>1337</v>
      </c>
    </row>
    <row r="81" spans="1:6" s="335" customFormat="1" ht="25.5" customHeight="1">
      <c r="A81" s="432" t="s">
        <v>598</v>
      </c>
      <c r="B81" s="326" t="s">
        <v>591</v>
      </c>
      <c r="C81" s="327">
        <f>C84+C86+C85+C87</f>
        <v>24998</v>
      </c>
      <c r="D81" s="327">
        <f>D84+D86+D85+D87</f>
        <v>25516</v>
      </c>
      <c r="E81" s="327" t="e">
        <f>E84+E86+E85+E87</f>
        <v>#N/A</v>
      </c>
      <c r="F81" s="327">
        <f>SUM(F84:F87)</f>
        <v>38174</v>
      </c>
    </row>
    <row r="82" spans="1:6" s="319" customFormat="1" ht="25.5" customHeight="1">
      <c r="A82" s="367"/>
      <c r="B82" s="330" t="s">
        <v>479</v>
      </c>
      <c r="C82" s="157">
        <f>'1 ประชากรราย หมู่บ้าน'!E567</f>
        <v>5485</v>
      </c>
      <c r="D82" s="157">
        <f>'1 ประชากรราย หมู่บ้าน'!F567</f>
        <v>5521</v>
      </c>
      <c r="E82" s="157" t="e">
        <f>'1 ประชากรราย หมู่บ้าน'!G567</f>
        <v>#N/A</v>
      </c>
      <c r="F82" s="157">
        <f>'1 ประชากรราย หมู่บ้าน'!H567</f>
        <v>8602</v>
      </c>
    </row>
    <row r="83" spans="1:6" ht="25.5" customHeight="1">
      <c r="A83" s="367"/>
      <c r="B83" s="331" t="s">
        <v>480</v>
      </c>
      <c r="C83" s="157">
        <f>'1 ประชากรราย หมู่บ้าน'!E575</f>
        <v>3868</v>
      </c>
      <c r="D83" s="157">
        <f>'1 ประชากรราย หมู่บ้าน'!F575</f>
        <v>4011</v>
      </c>
      <c r="E83" s="157" t="e">
        <f>'1 ประชากรราย หมู่บ้าน'!G575</f>
        <v>#N/A</v>
      </c>
      <c r="F83" s="157">
        <f>'1 ประชากรราย หมู่บ้าน'!H575</f>
        <v>5208</v>
      </c>
    </row>
    <row r="84" spans="1:6" ht="25.5" customHeight="1">
      <c r="A84" s="367"/>
      <c r="B84" s="333" t="s">
        <v>1679</v>
      </c>
      <c r="C84" s="334">
        <f>SUM(C82:C83)</f>
        <v>9353</v>
      </c>
      <c r="D84" s="334">
        <f>SUM(D82:D83)</f>
        <v>9532</v>
      </c>
      <c r="E84" s="334" t="e">
        <f>SUM(E82:E83)</f>
        <v>#N/A</v>
      </c>
      <c r="F84" s="334">
        <f>SUM(F82:F83)</f>
        <v>13810</v>
      </c>
    </row>
    <row r="85" spans="1:6" ht="25.5" customHeight="1">
      <c r="A85" s="367"/>
      <c r="B85" s="331" t="s">
        <v>554</v>
      </c>
      <c r="C85" s="157">
        <f>'1 ประชากรราย หมู่บ้าน'!E592</f>
        <v>6282</v>
      </c>
      <c r="D85" s="157">
        <f>'1 ประชากรราย หมู่บ้าน'!F592</f>
        <v>6477</v>
      </c>
      <c r="E85" s="157">
        <f>'1 ประชากรราย หมู่บ้าน'!G592</f>
        <v>12759</v>
      </c>
      <c r="F85" s="157">
        <f>'1 ประชากรราย หมู่บ้าน'!H592</f>
        <v>10700</v>
      </c>
    </row>
    <row r="86" spans="1:6" ht="25.5" customHeight="1">
      <c r="A86" s="367"/>
      <c r="B86" s="331" t="s">
        <v>481</v>
      </c>
      <c r="C86" s="157">
        <f>'1 ประชากรราย หมู่บ้าน'!E585</f>
        <v>5113</v>
      </c>
      <c r="D86" s="157">
        <f>'1 ประชากรราย หมู่บ้าน'!F585</f>
        <v>5128</v>
      </c>
      <c r="E86" s="157" t="e">
        <f>'1 ประชากรราย หมู่บ้าน'!G585</f>
        <v>#N/A</v>
      </c>
      <c r="F86" s="157">
        <f>'1 ประชากรราย หมู่บ้าน'!H585</f>
        <v>7510</v>
      </c>
    </row>
    <row r="87" spans="1:6" ht="25.5" customHeight="1">
      <c r="A87" s="368"/>
      <c r="B87" s="336" t="s">
        <v>592</v>
      </c>
      <c r="C87" s="337">
        <f>'1 ประชากรราย หมู่บ้าน'!E600</f>
        <v>4250</v>
      </c>
      <c r="D87" s="337">
        <f>'1 ประชากรราย หมู่บ้าน'!F600</f>
        <v>4379</v>
      </c>
      <c r="E87" s="337" t="e">
        <f>'1 ประชากรราย หมู่บ้าน'!G600</f>
        <v>#N/A</v>
      </c>
      <c r="F87" s="337">
        <f>'1 ประชากรราย หมู่บ้าน'!H600</f>
        <v>6154</v>
      </c>
    </row>
    <row r="88" spans="1:6" s="320" customFormat="1" ht="22.5" customHeight="1">
      <c r="A88" s="433"/>
      <c r="B88" s="433"/>
      <c r="C88" s="342"/>
      <c r="D88" s="342"/>
      <c r="E88" s="342"/>
      <c r="F88" s="342"/>
    </row>
    <row r="89" spans="1:6" s="320" customFormat="1" ht="25.5" customHeight="1">
      <c r="A89" s="434" t="s">
        <v>98</v>
      </c>
      <c r="C89" s="343"/>
      <c r="D89" s="343"/>
      <c r="E89" s="343"/>
      <c r="F89" s="343"/>
    </row>
  </sheetData>
  <sheetProtection/>
  <printOptions/>
  <pageMargins left="0.6299212598425197" right="0.5905511811023623" top="0.5118110236220472" bottom="0.22916666666666666" header="0.2362204724409449" footer="0.31496062992125984"/>
  <pageSetup horizontalDpi="600" verticalDpi="600" orientation="portrait" paperSize="9" r:id="rId1"/>
  <headerFooter alignWithMargins="0">
    <oddHeader>&amp;C&amp;"Cordia New,ตัวหนา"&amp;16จำนวนประชากรตามทะเบียนราษฎร์จำแนกรายตำบลและเขตเทศบาล ณ 1 กรกฎาคม 2562&amp;R&amp;"Cordia New,ตัวหนา"&amp;P/&amp;N
</oddHeader>
    <oddFooter>&amp;L&amp;"Cordia New,Bold"ที่มา: ศูนย์บริหารการทะเบียน  สาขาระยอง</oddFooter>
  </headerFooter>
  <rowBreaks count="2" manualBreakCount="2">
    <brk id="32" max="255" man="1"/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70"/>
  <sheetViews>
    <sheetView view="pageLayout" zoomScaleNormal="80" workbookViewId="0" topLeftCell="A1">
      <selection activeCell="B70" sqref="B70"/>
    </sheetView>
  </sheetViews>
  <sheetFormatPr defaultColWidth="9.140625" defaultRowHeight="21.75"/>
  <cols>
    <col min="1" max="1" width="12.7109375" style="354" customWidth="1"/>
    <col min="2" max="2" width="35.7109375" style="305" customWidth="1"/>
    <col min="3" max="6" width="11.7109375" style="344" customWidth="1"/>
    <col min="7" max="16384" width="9.140625" style="305" customWidth="1"/>
  </cols>
  <sheetData>
    <row r="1" spans="1:6" ht="29.25" customHeight="1">
      <c r="A1" s="321" t="s">
        <v>24</v>
      </c>
      <c r="B1" s="321" t="s">
        <v>25</v>
      </c>
      <c r="C1" s="322" t="s">
        <v>408</v>
      </c>
      <c r="D1" s="322" t="s">
        <v>409</v>
      </c>
      <c r="E1" s="322" t="s">
        <v>29</v>
      </c>
      <c r="F1" s="435" t="s">
        <v>23</v>
      </c>
    </row>
    <row r="2" spans="1:6" s="335" customFormat="1" ht="25.5" customHeight="1">
      <c r="A2" s="891" t="s">
        <v>410</v>
      </c>
      <c r="B2" s="892"/>
      <c r="C2" s="513">
        <f>C3+C19+C35+C43+C50+C54+C59+C64</f>
        <v>358402</v>
      </c>
      <c r="D2" s="513">
        <f>D3+D19+D35+D43+D50+D54+D59+D64</f>
        <v>371039</v>
      </c>
      <c r="E2" s="513" t="e">
        <f>E3+E19+E35+E43+E50+E54+E59+E64</f>
        <v>#N/A</v>
      </c>
      <c r="F2" s="513">
        <f>F3+F19+F35+F43+F50+F54+F59+F64</f>
        <v>481282</v>
      </c>
    </row>
    <row r="3" spans="1:6" s="328" customFormat="1" ht="21.75" customHeight="1">
      <c r="A3" s="518" t="s">
        <v>1674</v>
      </c>
      <c r="B3" s="333" t="s">
        <v>411</v>
      </c>
      <c r="C3" s="334">
        <f>SUM(C4:C18)</f>
        <v>137251</v>
      </c>
      <c r="D3" s="334">
        <f>SUM(D4:D18)</f>
        <v>143685</v>
      </c>
      <c r="E3" s="334" t="e">
        <f>SUM(E4:E18)</f>
        <v>#N/A</v>
      </c>
      <c r="F3" s="334">
        <f>SUM(F4:F18)</f>
        <v>184155</v>
      </c>
    </row>
    <row r="4" spans="1:6" s="328" customFormat="1" ht="21.75" customHeight="1">
      <c r="A4" s="432"/>
      <c r="B4" s="519" t="s">
        <v>1687</v>
      </c>
      <c r="C4" s="208">
        <f>'1 ประชากรราย หมู่บ้าน'!E87</f>
        <v>10548</v>
      </c>
      <c r="D4" s="208">
        <f>'1 ประชากรราย หมู่บ้าน'!F87</f>
        <v>11913</v>
      </c>
      <c r="E4" s="208" t="e">
        <f>'1 ประชากรราย หมู่บ้าน'!G87</f>
        <v>#N/A</v>
      </c>
      <c r="F4" s="208">
        <f>'1 ประชากรราย หมู่บ้าน'!H87</f>
        <v>8641</v>
      </c>
    </row>
    <row r="5" spans="1:6" ht="21.75" customHeight="1">
      <c r="A5" s="367"/>
      <c r="B5" s="331" t="s">
        <v>1688</v>
      </c>
      <c r="C5" s="157">
        <f>'1 ประชากรราย หมู่บ้าน'!E4+'1 ประชากรราย หมู่บ้าน'!E88</f>
        <v>22608</v>
      </c>
      <c r="D5" s="157">
        <f>'1 ประชากรราย หมู่บ้าน'!F4+'1 ประชากรราย หมู่บ้าน'!F88</f>
        <v>24426</v>
      </c>
      <c r="E5" s="157" t="e">
        <f>'1 ประชากรราย หมู่บ้าน'!G4+'1 ประชากรราย หมู่บ้าน'!G88</f>
        <v>#N/A</v>
      </c>
      <c r="F5" s="157">
        <f>'1 ประชากรราย หมู่บ้าน'!H4+'1 ประชากรราย หมู่บ้าน'!H88</f>
        <v>31527</v>
      </c>
    </row>
    <row r="6" spans="1:6" ht="21.75" customHeight="1">
      <c r="A6" s="367"/>
      <c r="B6" s="331" t="s">
        <v>1689</v>
      </c>
      <c r="C6" s="157">
        <f>'1 ประชากรราย หมู่บ้าน'!E12</f>
        <v>10455</v>
      </c>
      <c r="D6" s="157">
        <f>'1 ประชากรราย หมู่บ้าน'!F12</f>
        <v>10538</v>
      </c>
      <c r="E6" s="157" t="e">
        <f>'1 ประชากรราย หมู่บ้าน'!G12</f>
        <v>#N/A</v>
      </c>
      <c r="F6" s="157">
        <f>'1 ประชากรราย หมู่บ้าน'!H12</f>
        <v>11947</v>
      </c>
    </row>
    <row r="7" spans="1:6" ht="21.75" customHeight="1">
      <c r="A7" s="367"/>
      <c r="B7" s="331" t="s">
        <v>1714</v>
      </c>
      <c r="C7" s="157">
        <f>'1 ประชากรราย หมู่บ้าน'!E89</f>
        <v>4601</v>
      </c>
      <c r="D7" s="157">
        <f>'1 ประชากรราย หมู่บ้าน'!F89</f>
        <v>4913</v>
      </c>
      <c r="E7" s="157" t="e">
        <f>'1 ประชากรราย หมู่บ้าน'!G89</f>
        <v>#N/A</v>
      </c>
      <c r="F7" s="157">
        <f>'1 ประชากรราย หมู่บ้าน'!H89</f>
        <v>3873</v>
      </c>
    </row>
    <row r="8" spans="1:6" ht="21.75" customHeight="1">
      <c r="A8" s="367"/>
      <c r="B8" s="331" t="s">
        <v>1690</v>
      </c>
      <c r="C8" s="157">
        <f>'1 ประชากรราย หมู่บ้าน'!E29+'1 ประชากรราย หมู่บ้าน'!E114</f>
        <v>9245</v>
      </c>
      <c r="D8" s="157">
        <f>'1 ประชากรราย หมู่บ้าน'!F29+'1 ประชากรราย หมู่บ้าน'!F114</f>
        <v>10136</v>
      </c>
      <c r="E8" s="157" t="e">
        <f>'1 ประชากรราย หมู่บ้าน'!G29+'1 ประชากรราย หมู่บ้าน'!G114</f>
        <v>#N/A</v>
      </c>
      <c r="F8" s="157">
        <f>'1 ประชากรราย หมู่บ้าน'!H29+'1 ประชากรราย หมู่บ้าน'!H114</f>
        <v>12647</v>
      </c>
    </row>
    <row r="9" spans="1:6" ht="21.75" customHeight="1">
      <c r="A9" s="367"/>
      <c r="B9" s="331" t="s">
        <v>67</v>
      </c>
      <c r="C9" s="157">
        <f>'1 ประชากรราย หมู่บ้าน'!E34+'1 ประชากรราย หมู่บ้าน'!E107</f>
        <v>5710</v>
      </c>
      <c r="D9" s="157">
        <f>'1 ประชากรราย หมู่บ้าน'!F34+'1 ประชากรราย หมู่บ้าน'!F107</f>
        <v>6181</v>
      </c>
      <c r="E9" s="157" t="e">
        <f>'1 ประชากรราย หมู่บ้าน'!G34+'1 ประชากรราย หมู่บ้าน'!G107</f>
        <v>#N/A</v>
      </c>
      <c r="F9" s="157">
        <f>'1 ประชากรราย หมู่บ้าน'!H34+'1 ประชากรราย หมู่บ้าน'!H107</f>
        <v>5682</v>
      </c>
    </row>
    <row r="10" spans="1:6" ht="21.75" customHeight="1">
      <c r="A10" s="367"/>
      <c r="B10" s="331" t="s">
        <v>1494</v>
      </c>
      <c r="C10" s="157">
        <f>'1 ประชากรราย หมู่บ้าน'!E40</f>
        <v>3578</v>
      </c>
      <c r="D10" s="157">
        <f>'1 ประชากรราย หมู่บ้าน'!F40</f>
        <v>3789</v>
      </c>
      <c r="E10" s="157" t="e">
        <f>'1 ประชากรราย หมู่บ้าน'!G40</f>
        <v>#N/A</v>
      </c>
      <c r="F10" s="157">
        <f>'1 ประชากรราย หมู่บ้าน'!H40</f>
        <v>2905</v>
      </c>
    </row>
    <row r="11" spans="1:6" ht="21.75" customHeight="1">
      <c r="A11" s="367"/>
      <c r="B11" s="331" t="s">
        <v>1498</v>
      </c>
      <c r="C11" s="157">
        <f>'1 ประชากรราย หมู่บ้าน'!E48</f>
        <v>3410</v>
      </c>
      <c r="D11" s="157">
        <f>'1 ประชากรราย หมู่บ้าน'!F48</f>
        <v>3538</v>
      </c>
      <c r="E11" s="157" t="e">
        <f>'1 ประชากรราย หมู่บ้าน'!G48</f>
        <v>#N/A</v>
      </c>
      <c r="F11" s="157">
        <f>'1 ประชากรราย หมู่บ้าน'!H48</f>
        <v>2835</v>
      </c>
    </row>
    <row r="12" spans="1:6" ht="21.75" customHeight="1">
      <c r="A12" s="367"/>
      <c r="B12" s="331" t="s">
        <v>1269</v>
      </c>
      <c r="C12" s="157">
        <f>'1 ประชากรราย หมู่บ้าน'!E55+'1 ประชากรราย หมู่บ้าน'!E90+'1 ประชากรราย หมู่บ้าน'!E92</f>
        <v>20583</v>
      </c>
      <c r="D12" s="157">
        <f>'1 ประชากรราย หมู่บ้าน'!F55+'1 ประชากรราย หมู่บ้าน'!F90+'1 ประชากรราย หมู่บ้าน'!F92</f>
        <v>21197</v>
      </c>
      <c r="E12" s="157" t="e">
        <f>'1 ประชากรราย หมู่บ้าน'!G55+'1 ประชากรราย หมู่บ้าน'!G90+'1 ประชากรราย หมู่บ้าน'!G92</f>
        <v>#N/A</v>
      </c>
      <c r="F12" s="157">
        <f>'1 ประชากรราย หมู่บ้าน'!H55+'1 ประชากรราย หมู่บ้าน'!H90+'1 ประชากรราย หมู่บ้าน'!H92</f>
        <v>38600</v>
      </c>
    </row>
    <row r="13" spans="1:6" ht="21.75" customHeight="1">
      <c r="A13" s="367"/>
      <c r="B13" s="331" t="s">
        <v>512</v>
      </c>
      <c r="C13" s="157">
        <f>'1 ประชากรราย หมู่บ้าน'!E63+'1 ประชากรราย หมู่บ้าน'!E112</f>
        <v>3315</v>
      </c>
      <c r="D13" s="157">
        <f>'1 ประชากรราย หมู่บ้าน'!F63+'1 ประชากรราย หมู่บ้าน'!F112</f>
        <v>3451</v>
      </c>
      <c r="E13" s="157" t="e">
        <f>'1 ประชากรราย หมู่บ้าน'!G63+'1 ประชากรราย หมู่บ้าน'!G112</f>
        <v>#N/A</v>
      </c>
      <c r="F13" s="157">
        <f>'1 ประชากรราย หมู่บ้าน'!H63+'1 ประชากรราย หมู่บ้าน'!H112</f>
        <v>3230</v>
      </c>
    </row>
    <row r="14" spans="1:6" ht="21.75" customHeight="1">
      <c r="A14" s="367"/>
      <c r="B14" s="331" t="s">
        <v>1715</v>
      </c>
      <c r="C14" s="157">
        <f>'1 ประชากรราย หมู่บ้าน'!E93+'1 ประชากรราย หมู่บ้าน'!E97</f>
        <v>14692</v>
      </c>
      <c r="D14" s="157">
        <f>'1 ประชากรราย หมู่บ้าน'!F93+'1 ประชากรราย หมู่บ้าน'!F97</f>
        <v>14657</v>
      </c>
      <c r="E14" s="157" t="e">
        <f>'1 ประชากรราย หมู่บ้าน'!G93+'1 ประชากรราย หมู่บ้าน'!G97</f>
        <v>#N/A</v>
      </c>
      <c r="F14" s="157">
        <f>'1 ประชากรราย หมู่บ้าน'!H93+'1 ประชากรราย หมู่บ้าน'!H97</f>
        <v>19241</v>
      </c>
    </row>
    <row r="15" spans="1:6" ht="21.75" customHeight="1">
      <c r="A15" s="367"/>
      <c r="B15" s="331" t="s">
        <v>1691</v>
      </c>
      <c r="C15" s="157">
        <f>'1 ประชากรราย หมู่บ้าน'!E74</f>
        <v>2897</v>
      </c>
      <c r="D15" s="157">
        <f>'1 ประชากรราย หมู่บ้าน'!F74</f>
        <v>3009</v>
      </c>
      <c r="E15" s="157" t="e">
        <f>'1 ประชากรราย หมู่บ้าน'!G74</f>
        <v>#N/A</v>
      </c>
      <c r="F15" s="157">
        <f>'1 ประชากรราย หมู่บ้าน'!H74</f>
        <v>4027</v>
      </c>
    </row>
    <row r="16" spans="1:6" ht="21.75" customHeight="1">
      <c r="A16" s="367"/>
      <c r="B16" s="331" t="s">
        <v>1716</v>
      </c>
      <c r="C16" s="157">
        <f>'1 ประชากรราย หมู่บ้าน'!E94</f>
        <v>10626</v>
      </c>
      <c r="D16" s="157">
        <f>'1 ประชากรราย หมู่บ้าน'!F94</f>
        <v>10574</v>
      </c>
      <c r="E16" s="157" t="e">
        <f>'1 ประชากรราย หมู่บ้าน'!G94</f>
        <v>#N/A</v>
      </c>
      <c r="F16" s="157">
        <f>'1 ประชากรราย หมู่บ้าน'!H94</f>
        <v>15807</v>
      </c>
    </row>
    <row r="17" spans="1:6" ht="21.75" customHeight="1">
      <c r="A17" s="367"/>
      <c r="B17" s="331" t="s">
        <v>1717</v>
      </c>
      <c r="C17" s="157">
        <f>'1 ประชากรราย หมู่บ้าน'!E95</f>
        <v>12396</v>
      </c>
      <c r="D17" s="157">
        <f>'1 ประชากรราย หมู่บ้าน'!F95</f>
        <v>12677</v>
      </c>
      <c r="E17" s="157" t="e">
        <f>'1 ประชากรราย หมู่บ้าน'!G95</f>
        <v>#N/A</v>
      </c>
      <c r="F17" s="157">
        <f>'1 ประชากรราย หมู่บ้าน'!H95</f>
        <v>20547</v>
      </c>
    </row>
    <row r="18" spans="1:6" ht="21.75" customHeight="1">
      <c r="A18" s="367"/>
      <c r="B18" s="336" t="s">
        <v>1692</v>
      </c>
      <c r="C18" s="337">
        <f>'1 ประชากรราย หมู่บ้าน'!E79</f>
        <v>2587</v>
      </c>
      <c r="D18" s="337">
        <f>'1 ประชากรราย หมู่บ้าน'!F79</f>
        <v>2686</v>
      </c>
      <c r="E18" s="337" t="e">
        <f>'1 ประชากรราย หมู่บ้าน'!G79</f>
        <v>#N/A</v>
      </c>
      <c r="F18" s="337">
        <f>'1 ประชากรราย หมู่บ้าน'!H79</f>
        <v>2646</v>
      </c>
    </row>
    <row r="19" spans="1:6" ht="21.75" customHeight="1">
      <c r="A19" s="430" t="s">
        <v>67</v>
      </c>
      <c r="B19" s="333" t="s">
        <v>426</v>
      </c>
      <c r="C19" s="334">
        <f>SUM(C20:C34)</f>
        <v>63264</v>
      </c>
      <c r="D19" s="334">
        <f>SUM(D20:D34)</f>
        <v>67932</v>
      </c>
      <c r="E19" s="334" t="e">
        <f>SUM(E20:E34)</f>
        <v>#N/A</v>
      </c>
      <c r="F19" s="334">
        <f>SUM(F20:F34)</f>
        <v>64014</v>
      </c>
    </row>
    <row r="20" spans="1:6" ht="21.75" customHeight="1">
      <c r="A20" s="515"/>
      <c r="B20" s="330" t="s">
        <v>1027</v>
      </c>
      <c r="C20" s="157">
        <f>'1 ประชากรราย หมู่บ้าน'!E122+'1 ประชากรราย หมู่บ้าน'!E240</f>
        <v>11539</v>
      </c>
      <c r="D20" s="157">
        <f>'1 ประชากรราย หมู่บ้าน'!F122+'1 ประชากรราย หมู่บ้าน'!F240</f>
        <v>12527</v>
      </c>
      <c r="E20" s="157" t="e">
        <f>'1 ประชากรราย หมู่บ้าน'!G122+'1 ประชากรราย หมู่บ้าน'!G240</f>
        <v>#N/A</v>
      </c>
      <c r="F20" s="157">
        <f>'1 ประชากรราย หมู่บ้าน'!H122+'1 ประชากรราย หมู่บ้าน'!H240</f>
        <v>14102</v>
      </c>
    </row>
    <row r="21" spans="1:6" ht="21.75" customHeight="1">
      <c r="A21" s="367"/>
      <c r="B21" s="331" t="s">
        <v>1642</v>
      </c>
      <c r="C21" s="157">
        <f>'1 ประชากรราย หมู่บ้าน'!E134+'1 ประชากรราย หมู่บ้าน'!E241</f>
        <v>5484</v>
      </c>
      <c r="D21" s="157">
        <f>'1 ประชากรราย หมู่บ้าน'!F134+'1 ประชากรราย หมู่บ้าน'!F241</f>
        <v>6014</v>
      </c>
      <c r="E21" s="157" t="e">
        <f>'1 ประชากรราย หมู่บ้าน'!G134+'1 ประชากรราย หมู่บ้าน'!G241</f>
        <v>#N/A</v>
      </c>
      <c r="F21" s="157">
        <f>'1 ประชากรราย หมู่บ้าน'!H134+'1 ประชากรราย หมู่บ้าน'!H241</f>
        <v>5278</v>
      </c>
    </row>
    <row r="22" spans="1:6" ht="21.75" customHeight="1">
      <c r="A22" s="367"/>
      <c r="B22" s="331" t="s">
        <v>1693</v>
      </c>
      <c r="C22" s="157">
        <f>'1 ประชากรราย หมู่บ้าน'!E149</f>
        <v>2372</v>
      </c>
      <c r="D22" s="157">
        <f>'1 ประชากรราย หมู่บ้าน'!F149</f>
        <v>2544</v>
      </c>
      <c r="E22" s="157" t="e">
        <f>'1 ประชากรราย หมู่บ้าน'!G149</f>
        <v>#N/A</v>
      </c>
      <c r="F22" s="157">
        <f>'1 ประชากรราย หมู่บ้าน'!H149</f>
        <v>2216</v>
      </c>
    </row>
    <row r="23" spans="1:6" ht="21.75" customHeight="1">
      <c r="A23" s="367"/>
      <c r="B23" s="331" t="s">
        <v>1033</v>
      </c>
      <c r="C23" s="157">
        <f>'1 ประชากรราย หมู่บ้าน'!E301</f>
        <v>2240</v>
      </c>
      <c r="D23" s="157">
        <f>'1 ประชากรราย หมู่บ้าน'!F301</f>
        <v>2353</v>
      </c>
      <c r="E23" s="157" t="e">
        <f>'1 ประชากรราย หมู่บ้าน'!G301</f>
        <v>#N/A</v>
      </c>
      <c r="F23" s="157">
        <f>'1 ประชากรราย หมู่บ้าน'!H301</f>
        <v>1876</v>
      </c>
    </row>
    <row r="24" spans="1:6" ht="21.75" customHeight="1">
      <c r="A24" s="367"/>
      <c r="B24" s="331" t="s">
        <v>1718</v>
      </c>
      <c r="C24" s="157">
        <f>'1 ประชากรราย หมู่บ้าน'!E243</f>
        <v>2612</v>
      </c>
      <c r="D24" s="157">
        <f>'1 ประชากรราย หมู่บ้าน'!F243</f>
        <v>3129</v>
      </c>
      <c r="E24" s="157" t="e">
        <f>'1 ประชากรราย หมู่บ้าน'!G243</f>
        <v>#N/A</v>
      </c>
      <c r="F24" s="157">
        <f>'1 ประชากรราย หมู่บ้าน'!H243</f>
        <v>4269</v>
      </c>
    </row>
    <row r="25" spans="1:6" ht="21.75" customHeight="1">
      <c r="A25" s="367"/>
      <c r="B25" s="331" t="s">
        <v>1385</v>
      </c>
      <c r="C25" s="157">
        <f>'1 ประชากรราย หมู่บ้าน'!E250</f>
        <v>4638</v>
      </c>
      <c r="D25" s="157">
        <f>'1 ประชากรราย หมู่บ้าน'!F250</f>
        <v>4786</v>
      </c>
      <c r="E25" s="157" t="e">
        <f>'1 ประชากรราย หมู่บ้าน'!G250</f>
        <v>#N/A</v>
      </c>
      <c r="F25" s="157">
        <f>'1 ประชากรราย หมู่บ้าน'!H250</f>
        <v>5296</v>
      </c>
    </row>
    <row r="26" spans="1:6" ht="21.75" customHeight="1">
      <c r="A26" s="367"/>
      <c r="B26" s="331" t="s">
        <v>1694</v>
      </c>
      <c r="C26" s="157">
        <f>'1 ประชากรราย หมู่บ้าน'!E158</f>
        <v>4013</v>
      </c>
      <c r="D26" s="157">
        <f>'1 ประชากรราย หมู่บ้าน'!F158</f>
        <v>4407</v>
      </c>
      <c r="E26" s="157" t="e">
        <f>'1 ประชากรราย หมู่บ้าน'!G158</f>
        <v>#N/A</v>
      </c>
      <c r="F26" s="157">
        <f>'1 ประชากรราย หมู่บ้าน'!H158</f>
        <v>4537</v>
      </c>
    </row>
    <row r="27" spans="1:6" ht="21.75" customHeight="1">
      <c r="A27" s="367"/>
      <c r="B27" s="331" t="s">
        <v>1719</v>
      </c>
      <c r="C27" s="157">
        <f>'1 ประชากรราย หมู่บ้าน'!E287</f>
        <v>4129</v>
      </c>
      <c r="D27" s="157">
        <f>'1 ประชากรราย หมู่บ้าน'!F287</f>
        <v>4311</v>
      </c>
      <c r="E27" s="157">
        <f>'1 ประชากรราย หมู่บ้าน'!G287</f>
        <v>8440</v>
      </c>
      <c r="F27" s="157">
        <f>'1 ประชากรราย หมู่บ้าน'!H287</f>
        <v>3260</v>
      </c>
    </row>
    <row r="28" spans="1:6" ht="21.75" customHeight="1">
      <c r="A28" s="367"/>
      <c r="B28" s="331" t="s">
        <v>1695</v>
      </c>
      <c r="C28" s="157">
        <f>'1 ประชากรราย หมู่บ้าน'!E173+'1 ประชากรราย หมู่บ้าน'!E267</f>
        <v>7704</v>
      </c>
      <c r="D28" s="157">
        <f>'1 ประชากรราย หมู่บ้าน'!F173+'1 ประชากรราย หมู่บ้าน'!F267</f>
        <v>8209</v>
      </c>
      <c r="E28" s="157" t="e">
        <f>'1 ประชากรราย หมู่บ้าน'!G173+'1 ประชากรราย หมู่บ้าน'!G267</f>
        <v>#N/A</v>
      </c>
      <c r="F28" s="157">
        <f>'1 ประชากรราย หมู่บ้าน'!H173+'1 ประชากรราย หมู่บ้าน'!H267</f>
        <v>7408</v>
      </c>
    </row>
    <row r="29" spans="1:6" ht="21.75" customHeight="1">
      <c r="A29" s="431"/>
      <c r="B29" s="331" t="s">
        <v>1400</v>
      </c>
      <c r="C29" s="157">
        <f>'1 ประชากรราย หมู่บ้าน'!E185+'1 ประชากรราย หมู่บ้าน'!E279</f>
        <v>5045</v>
      </c>
      <c r="D29" s="157">
        <f>'1 ประชากรราย หมู่บ้าน'!F185+'1 ประชากรราย หมู่บ้าน'!F279</f>
        <v>5279</v>
      </c>
      <c r="E29" s="157" t="e">
        <f>'1 ประชากรราย หมู่บ้าน'!G185+'1 ประชากรราย หมู่บ้าน'!G279</f>
        <v>#N/A</v>
      </c>
      <c r="F29" s="157">
        <f>'1 ประชากรราย หมู่บ้าน'!H185+'1 ประชากรราย หมู่บ้าน'!H279</f>
        <v>4282</v>
      </c>
    </row>
    <row r="30" spans="1:6" ht="21.75" customHeight="1">
      <c r="A30" s="431"/>
      <c r="B30" s="331" t="s">
        <v>1696</v>
      </c>
      <c r="C30" s="157">
        <f>'1 ประชากรราย หมู่บ้าน'!E196+'1 ประชากรราย หมู่บ้าน'!E275</f>
        <v>2973</v>
      </c>
      <c r="D30" s="157">
        <f>'1 ประชากรราย หมู่บ้าน'!F196+'1 ประชากรราย หมู่บ้าน'!F275</f>
        <v>3142</v>
      </c>
      <c r="E30" s="157" t="e">
        <f>'1 ประชากรราย หมู่บ้าน'!G196+'1 ประชากรราย หมู่บ้าน'!G275</f>
        <v>#N/A</v>
      </c>
      <c r="F30" s="157">
        <f>'1 ประชากรราย หมู่บ้าน'!H196+'1 ประชากรราย หมู่บ้าน'!H275</f>
        <v>2828</v>
      </c>
    </row>
    <row r="31" spans="1:6" ht="21.75" customHeight="1">
      <c r="A31" s="431"/>
      <c r="B31" s="331" t="s">
        <v>1697</v>
      </c>
      <c r="C31" s="157">
        <f>'1 ประชากรราย หมู่บ้าน'!E206</f>
        <v>2902</v>
      </c>
      <c r="D31" s="157">
        <f>'1 ประชากรราย หมู่บ้าน'!F206</f>
        <v>3168</v>
      </c>
      <c r="E31" s="157" t="e">
        <f>'1 ประชากรราย หมู่บ้าน'!G206</f>
        <v>#N/A</v>
      </c>
      <c r="F31" s="157">
        <f>'1 ประชากรราย หมู่บ้าน'!H206</f>
        <v>2036</v>
      </c>
    </row>
    <row r="32" spans="1:6" ht="21.75" customHeight="1">
      <c r="A32" s="431"/>
      <c r="B32" s="331" t="s">
        <v>1698</v>
      </c>
      <c r="C32" s="157">
        <f>'1 ประชากรราย หมู่บ้าน'!E215+'1 ประชากรราย หมู่บ้าน'!E258</f>
        <v>3102</v>
      </c>
      <c r="D32" s="157">
        <f>'1 ประชากรราย หมู่บ้าน'!F215+'1 ประชากรราย หมู่บ้าน'!F258</f>
        <v>3258</v>
      </c>
      <c r="E32" s="157" t="e">
        <f>'1 ประชากรราย หมู่บ้าน'!G215+'1 ประชากรราย หมู่บ้าน'!G258</f>
        <v>#N/A</v>
      </c>
      <c r="F32" s="157">
        <f>'1 ประชากรราย หมู่บ้าน'!H215+'1 ประชากรราย หมู่บ้าน'!H258</f>
        <v>2444</v>
      </c>
    </row>
    <row r="33" spans="1:6" ht="21.75" customHeight="1">
      <c r="A33" s="431"/>
      <c r="B33" s="331" t="s">
        <v>1699</v>
      </c>
      <c r="C33" s="157">
        <f>'1 ประชากรราย หมู่บ้าน'!E219</f>
        <v>1758</v>
      </c>
      <c r="D33" s="157">
        <f>'1 ประชากรราย หมู่บ้าน'!F219</f>
        <v>1928</v>
      </c>
      <c r="E33" s="157" t="e">
        <f>'1 ประชากรราย หมู่บ้าน'!G219</f>
        <v>#N/A</v>
      </c>
      <c r="F33" s="157">
        <f>'1 ประชากรราย หมู่บ้าน'!H219</f>
        <v>1698</v>
      </c>
    </row>
    <row r="34" spans="1:6" ht="21.75" customHeight="1">
      <c r="A34" s="514"/>
      <c r="B34" s="336" t="s">
        <v>1700</v>
      </c>
      <c r="C34" s="337">
        <f>'1 ประชากรราย หมู่บ้าน'!E229</f>
        <v>2753</v>
      </c>
      <c r="D34" s="337">
        <f>'1 ประชากรราย หมู่บ้าน'!F229</f>
        <v>2877</v>
      </c>
      <c r="E34" s="337" t="e">
        <f>'1 ประชากรราย หมู่บ้าน'!G229</f>
        <v>#N/A</v>
      </c>
      <c r="F34" s="337">
        <f>'1 ประชากรราย หมู่บ้าน'!H229</f>
        <v>2484</v>
      </c>
    </row>
    <row r="35" spans="1:6" s="335" customFormat="1" ht="21.75" customHeight="1">
      <c r="A35" s="518" t="s">
        <v>130</v>
      </c>
      <c r="B35" s="333" t="s">
        <v>447</v>
      </c>
      <c r="C35" s="334">
        <f>SUM(C36:C42)</f>
        <v>33295</v>
      </c>
      <c r="D35" s="334">
        <f>SUM(D36:D42)</f>
        <v>34900</v>
      </c>
      <c r="E35" s="334" t="e">
        <f>SUM(E36:E42)</f>
        <v>#N/A</v>
      </c>
      <c r="F35" s="334">
        <f>SUM(F36:F42)</f>
        <v>33919</v>
      </c>
    </row>
    <row r="36" spans="1:6" ht="21.75" customHeight="1">
      <c r="A36" s="431"/>
      <c r="B36" s="330" t="s">
        <v>130</v>
      </c>
      <c r="C36" s="157">
        <f>'1 ประชากรราย หมู่บ้าน'!E312+'1 ประชากรราย หมู่บ้าน'!E387</f>
        <v>3974</v>
      </c>
      <c r="D36" s="157">
        <f>'1 ประชากรราย หมู่บ้าน'!F312+'1 ประชากรราย หมู่บ้าน'!F387</f>
        <v>4326</v>
      </c>
      <c r="E36" s="157" t="e">
        <f>'1 ประชากรราย หมู่บ้าน'!G312+'1 ประชากรราย หมู่บ้าน'!G387</f>
        <v>#N/A</v>
      </c>
      <c r="F36" s="157">
        <f>'1 ประชากรราย หมู่บ้าน'!H312+'1 ประชากรราย หมู่บ้าน'!H387</f>
        <v>4222</v>
      </c>
    </row>
    <row r="37" spans="1:6" ht="21.75" customHeight="1">
      <c r="A37" s="367"/>
      <c r="B37" s="331" t="s">
        <v>1701</v>
      </c>
      <c r="C37" s="157">
        <f>'1 ประชากรราย หมู่บ้าน'!E320+'1 ประชากรราย หมู่บ้าน'!E392</f>
        <v>6741</v>
      </c>
      <c r="D37" s="157">
        <f>'1 ประชากรราย หมู่บ้าน'!F320+'1 ประชากรราย หมู่บ้าน'!F392</f>
        <v>6981</v>
      </c>
      <c r="E37" s="157" t="e">
        <f>'1 ประชากรราย หมู่บ้าน'!G320+'1 ประชากรราย หมู่บ้าน'!G392</f>
        <v>#N/A</v>
      </c>
      <c r="F37" s="157">
        <f>'1 ประชากรราย หมู่บ้าน'!H320+'1 ประชากรราย หมู่บ้าน'!H392</f>
        <v>7985</v>
      </c>
    </row>
    <row r="38" spans="1:6" ht="21.75" customHeight="1">
      <c r="A38" s="367"/>
      <c r="B38" s="331" t="s">
        <v>1702</v>
      </c>
      <c r="C38" s="157">
        <f>'1 ประชากรราย หมู่บ้าน'!E332</f>
        <v>2033</v>
      </c>
      <c r="D38" s="157">
        <f>'1 ประชากรราย หมู่บ้าน'!F332</f>
        <v>2093</v>
      </c>
      <c r="E38" s="157" t="e">
        <f>'1 ประชากรราย หมู่บ้าน'!G332</f>
        <v>#N/A</v>
      </c>
      <c r="F38" s="157">
        <f>'1 ประชากรราย หมู่บ้าน'!H332</f>
        <v>2082</v>
      </c>
    </row>
    <row r="39" spans="1:6" ht="21.75" customHeight="1">
      <c r="A39" s="367"/>
      <c r="B39" s="331" t="s">
        <v>1703</v>
      </c>
      <c r="C39" s="157">
        <f>'1 ประชากรราย หมู่บ้าน'!E339</f>
        <v>4353</v>
      </c>
      <c r="D39" s="157">
        <f>'1 ประชากรราย หมู่บ้าน'!F339</f>
        <v>4488</v>
      </c>
      <c r="E39" s="157" t="e">
        <f>'1 ประชากรราย หมู่บ้าน'!G339</f>
        <v>#N/A</v>
      </c>
      <c r="F39" s="157">
        <f>'1 ประชากรราย หมู่บ้าน'!H339</f>
        <v>4373</v>
      </c>
    </row>
    <row r="40" spans="1:6" ht="21.75" customHeight="1">
      <c r="A40" s="367"/>
      <c r="B40" s="331" t="s">
        <v>1704</v>
      </c>
      <c r="C40" s="157">
        <f>'1 ประชากรราย หมู่บ้าน'!E349</f>
        <v>5216</v>
      </c>
      <c r="D40" s="157">
        <f>'1 ประชากรราย หมู่บ้าน'!F349</f>
        <v>5503</v>
      </c>
      <c r="E40" s="157" t="e">
        <f>'1 ประชากรราย หมู่บ้าน'!G349</f>
        <v>#N/A</v>
      </c>
      <c r="F40" s="157">
        <f>'1 ประชากรราย หมู่บ้าน'!H349</f>
        <v>4510</v>
      </c>
    </row>
    <row r="41" spans="1:6" ht="21.75" customHeight="1">
      <c r="A41" s="367"/>
      <c r="B41" s="331" t="s">
        <v>1344</v>
      </c>
      <c r="C41" s="157">
        <f>'1 ประชากรราย หมู่บ้าน'!E362</f>
        <v>6805</v>
      </c>
      <c r="D41" s="157">
        <f>'1 ประชากรราย หมู่บ้าน'!F362</f>
        <v>7025</v>
      </c>
      <c r="E41" s="157" t="e">
        <f>'1 ประชากรราย หมู่บ้าน'!G362</f>
        <v>#N/A</v>
      </c>
      <c r="F41" s="157">
        <f>'1 ประชากรราย หมู่บ้าน'!H362</f>
        <v>7164</v>
      </c>
    </row>
    <row r="42" spans="1:6" ht="21.75" customHeight="1">
      <c r="A42" s="368"/>
      <c r="B42" s="336" t="s">
        <v>1705</v>
      </c>
      <c r="C42" s="337">
        <f>'1 ประชากรราย หมู่บ้าน'!E374</f>
        <v>4173</v>
      </c>
      <c r="D42" s="337">
        <f>'1 ประชากรราย หมู่บ้าน'!F374</f>
        <v>4484</v>
      </c>
      <c r="E42" s="337" t="e">
        <f>'1 ประชากรราย หมู่บ้าน'!G374</f>
        <v>#N/A</v>
      </c>
      <c r="F42" s="337">
        <f>'1 ประชากรราย หมู่บ้าน'!H374</f>
        <v>3583</v>
      </c>
    </row>
    <row r="43" spans="1:6" s="317" customFormat="1" ht="21.75" customHeight="1">
      <c r="A43" s="518" t="s">
        <v>164</v>
      </c>
      <c r="B43" s="333" t="s">
        <v>605</v>
      </c>
      <c r="C43" s="521">
        <f>SUM(C44:C49)</f>
        <v>35823</v>
      </c>
      <c r="D43" s="521">
        <f>SUM(D44:D49)</f>
        <v>34925</v>
      </c>
      <c r="E43" s="521" t="e">
        <f>SUM(E44:E49)</f>
        <v>#N/A</v>
      </c>
      <c r="F43" s="521">
        <f>SUM(F44:F49)</f>
        <v>91363</v>
      </c>
    </row>
    <row r="44" spans="1:6" ht="21.75" customHeight="1">
      <c r="A44" s="431"/>
      <c r="B44" s="330" t="s">
        <v>164</v>
      </c>
      <c r="C44" s="157">
        <f>'1 ประชากรราย หมู่บ้าน'!E397+'1 ประชากรราย หมู่บ้าน'!E439</f>
        <v>11659</v>
      </c>
      <c r="D44" s="157">
        <f>'1 ประชากรราย หมู่บ้าน'!F397+'1 ประชากรราย หมู่บ้าน'!F439</f>
        <v>11335</v>
      </c>
      <c r="E44" s="157" t="e">
        <f>'1 ประชากรราย หมู่บ้าน'!G397+'1 ประชากรราย หมู่บ้าน'!G439</f>
        <v>#N/A</v>
      </c>
      <c r="F44" s="157">
        <f>'1 ประชากรราย หมู่บ้าน'!H397+'1 ประชากรราย หมู่บ้าน'!H439</f>
        <v>28116</v>
      </c>
    </row>
    <row r="45" spans="1:6" ht="21.75" customHeight="1">
      <c r="A45" s="367"/>
      <c r="B45" s="331" t="s">
        <v>1706</v>
      </c>
      <c r="C45" s="157">
        <f>'1 ประชากรราย หมู่บ้าน'!E405+'1 ประชากรราย หมู่บ้าน'!E442</f>
        <v>4337</v>
      </c>
      <c r="D45" s="157">
        <f>'1 ประชากรราย หมู่บ้าน'!F405+'1 ประชากรราย หมู่บ้าน'!F442</f>
        <v>4287</v>
      </c>
      <c r="E45" s="157" t="e">
        <f>'1 ประชากรราย หมู่บ้าน'!G405+'1 ประชากรราย หมู่บ้าน'!G442</f>
        <v>#N/A</v>
      </c>
      <c r="F45" s="157">
        <f>'1 ประชากรราย หมู่บ้าน'!H405+'1 ประชากรราย หมู่บ้าน'!H442</f>
        <v>8929</v>
      </c>
    </row>
    <row r="46" spans="1:6" ht="21.75" customHeight="1">
      <c r="A46" s="367"/>
      <c r="B46" s="331" t="s">
        <v>1707</v>
      </c>
      <c r="C46" s="157">
        <f>'1 ประชากรราย หมู่บ้าน'!E410</f>
        <v>2482</v>
      </c>
      <c r="D46" s="157">
        <f>'1 ประชากรราย หมู่บ้าน'!F410</f>
        <v>2566</v>
      </c>
      <c r="E46" s="157" t="e">
        <f>'1 ประชากรราย หมู่บ้าน'!G410</f>
        <v>#N/A</v>
      </c>
      <c r="F46" s="157">
        <f>'1 ประชากรราย หมู่บ้าน'!H410</f>
        <v>3499</v>
      </c>
    </row>
    <row r="47" spans="1:6" ht="21.75" customHeight="1">
      <c r="A47" s="367"/>
      <c r="B47" s="331" t="s">
        <v>1567</v>
      </c>
      <c r="C47" s="157">
        <f>'1 ประชากรราย หมู่บ้าน'!E415</f>
        <v>5483</v>
      </c>
      <c r="D47" s="157">
        <f>'1 ประชากรราย หมู่บ้าน'!F415</f>
        <v>5522</v>
      </c>
      <c r="E47" s="157" t="e">
        <f>'1 ประชากรราย หมู่บ้าน'!G415</f>
        <v>#N/A</v>
      </c>
      <c r="F47" s="157">
        <f>'1 ประชากรราย หมู่บ้าน'!H415</f>
        <v>8510</v>
      </c>
    </row>
    <row r="48" spans="1:6" ht="21.75" customHeight="1">
      <c r="A48" s="367"/>
      <c r="B48" s="331" t="s">
        <v>1566</v>
      </c>
      <c r="C48" s="157">
        <f>'1 ประชากรราย หมู่บ้าน'!E423</f>
        <v>9660</v>
      </c>
      <c r="D48" s="157">
        <f>'1 ประชากรราย หมู่บ้าน'!F423</f>
        <v>9032</v>
      </c>
      <c r="E48" s="157" t="e">
        <f>'1 ประชากรราย หมู่บ้าน'!G423</f>
        <v>#N/A</v>
      </c>
      <c r="F48" s="157">
        <f>'1 ประชากรราย หมู่บ้าน'!H423</f>
        <v>40669</v>
      </c>
    </row>
    <row r="49" spans="1:6" ht="21.75" customHeight="1">
      <c r="A49" s="368"/>
      <c r="B49" s="336" t="s">
        <v>1565</v>
      </c>
      <c r="C49" s="337">
        <f>'1 ประชากรราย หมู่บ้าน'!E431</f>
        <v>2202</v>
      </c>
      <c r="D49" s="337">
        <f>'1 ประชากรราย หมู่บ้าน'!F431</f>
        <v>2183</v>
      </c>
      <c r="E49" s="337" t="e">
        <f>'1 ประชากรราย หมู่บ้าน'!G431</f>
        <v>#N/A</v>
      </c>
      <c r="F49" s="337">
        <f>'1 ประชากรราย หมู่บ้าน'!H431</f>
        <v>1640</v>
      </c>
    </row>
    <row r="50" spans="1:6" s="317" customFormat="1" ht="21.75" customHeight="1">
      <c r="A50" s="518" t="s">
        <v>198</v>
      </c>
      <c r="B50" s="333" t="s">
        <v>464</v>
      </c>
      <c r="C50" s="334">
        <f>SUM(C51:C53)</f>
        <v>37748</v>
      </c>
      <c r="D50" s="334">
        <f>SUM(D51:D53)</f>
        <v>37823</v>
      </c>
      <c r="E50" s="334" t="e">
        <f>SUM(E51:E53)</f>
        <v>#N/A</v>
      </c>
      <c r="F50" s="334">
        <f>SUM(F51:F53)</f>
        <v>43228</v>
      </c>
    </row>
    <row r="51" spans="1:6" ht="21.75" customHeight="1">
      <c r="A51" s="431"/>
      <c r="B51" s="519" t="s">
        <v>1436</v>
      </c>
      <c r="C51" s="208">
        <f>'1 ประชากรราย หมู่บ้าน'!E446+'1 ประชากรราย หมู่บ้าน'!E456</f>
        <v>11472</v>
      </c>
      <c r="D51" s="208">
        <f>'1 ประชากรราย หมู่บ้าน'!F446+'1 ประชากรราย หมู่บ้าน'!F456</f>
        <v>10716</v>
      </c>
      <c r="E51" s="208" t="e">
        <f>'1 ประชากรราย หมู่บ้าน'!G446+'1 ประชากรราย หมู่บ้าน'!G456</f>
        <v>#N/A</v>
      </c>
      <c r="F51" s="208">
        <f>'1 ประชากรราย หมู่บ้าน'!H446+'1 ประชากรราย หมู่บ้าน'!H456</f>
        <v>9965</v>
      </c>
    </row>
    <row r="52" spans="1:6" ht="21.75" customHeight="1">
      <c r="A52" s="367"/>
      <c r="B52" s="331" t="s">
        <v>1486</v>
      </c>
      <c r="C52" s="157">
        <f>'1 ประชากรราย หมู่บ้าน'!E463+'1 ประชากรราย หมู่บ้าน'!E481</f>
        <v>7306</v>
      </c>
      <c r="D52" s="157">
        <f>'1 ประชากรราย หมู่บ้าน'!F463+'1 ประชากรราย หมู่บ้าน'!F481</f>
        <v>7552</v>
      </c>
      <c r="E52" s="157" t="e">
        <f>'1 ประชากรราย หมู่บ้าน'!G463+'1 ประชากรราย หมู่บ้าน'!G481</f>
        <v>#N/A</v>
      </c>
      <c r="F52" s="157">
        <f>'1 ประชากรราย หมู่บ้าน'!H463+'1 ประชากรราย หมู่บ้าน'!H481</f>
        <v>9086</v>
      </c>
    </row>
    <row r="53" spans="1:6" ht="21.75" customHeight="1">
      <c r="A53" s="368"/>
      <c r="B53" s="336" t="s">
        <v>198</v>
      </c>
      <c r="C53" s="337">
        <f>'1 ประชากรราย หมู่บ้าน'!E468+'1 ประชากรราย หมู่บ้าน'!E474</f>
        <v>18970</v>
      </c>
      <c r="D53" s="337">
        <f>'1 ประชากรราย หมู่บ้าน'!F468+'1 ประชากรราย หมู่บ้าน'!F474</f>
        <v>19555</v>
      </c>
      <c r="E53" s="337" t="e">
        <f>'1 ประชากรราย หมู่บ้าน'!G468+'1 ประชากรราย หมู่บ้าน'!G474</f>
        <v>#N/A</v>
      </c>
      <c r="F53" s="337">
        <f>'1 ประชากรราย หมู่บ้าน'!H468+'1 ประชากรราย หมู่บ้าน'!H474</f>
        <v>24177</v>
      </c>
    </row>
    <row r="54" spans="1:6" s="317" customFormat="1" ht="21.75" customHeight="1">
      <c r="A54" s="518" t="s">
        <v>220</v>
      </c>
      <c r="B54" s="333" t="s">
        <v>609</v>
      </c>
      <c r="C54" s="334">
        <f>SUM(C55:C58)</f>
        <v>12937</v>
      </c>
      <c r="D54" s="334">
        <f>SUM(D55:D58)</f>
        <v>13156</v>
      </c>
      <c r="E54" s="334" t="e">
        <f>SUM(E55:E58)</f>
        <v>#N/A</v>
      </c>
      <c r="F54" s="334">
        <f>SUM(F55:F58)</f>
        <v>12738</v>
      </c>
    </row>
    <row r="55" spans="1:6" ht="21.75" customHeight="1">
      <c r="A55" s="431"/>
      <c r="B55" s="330" t="s">
        <v>220</v>
      </c>
      <c r="C55" s="157">
        <f>'1 ประชากรราย หมู่บ้าน'!E489</f>
        <v>2033</v>
      </c>
      <c r="D55" s="157">
        <f>'1 ประชากรราย หมู่บ้าน'!F489</f>
        <v>2138</v>
      </c>
      <c r="E55" s="157" t="e">
        <f>'1 ประชากรราย หมู่บ้าน'!G489</f>
        <v>#N/A</v>
      </c>
      <c r="F55" s="157">
        <f>'1 ประชากรราย หมู่บ้าน'!H489</f>
        <v>2088</v>
      </c>
    </row>
    <row r="56" spans="1:6" ht="21.75" customHeight="1">
      <c r="A56" s="367"/>
      <c r="B56" s="331" t="s">
        <v>1485</v>
      </c>
      <c r="C56" s="157">
        <f>'1 ประชากรราย หมู่บ้าน'!E496+'1 ประชากรราย หมู่บ้าน'!E524</f>
        <v>4399</v>
      </c>
      <c r="D56" s="157">
        <f>'1 ประชากรราย หมู่บ้าน'!F496+'1 ประชากรราย หมู่บ้าน'!F524</f>
        <v>4581</v>
      </c>
      <c r="E56" s="157" t="e">
        <f>'1 ประชากรราย หมู่บ้าน'!G496+'1 ประชากรราย หมู่บ้าน'!G524</f>
        <v>#N/A</v>
      </c>
      <c r="F56" s="157">
        <f>'1 ประชากรราย หมู่บ้าน'!H496+'1 ประชากรราย หมู่บ้าน'!H524</f>
        <v>4662</v>
      </c>
    </row>
    <row r="57" spans="1:6" ht="21.75" customHeight="1">
      <c r="A57" s="367"/>
      <c r="B57" s="331" t="s">
        <v>1708</v>
      </c>
      <c r="C57" s="157">
        <f>'1 ประชากรราย หมู่บ้าน'!E505</f>
        <v>3659</v>
      </c>
      <c r="D57" s="157">
        <f>'1 ประชากรราย หมู่บ้าน'!F505</f>
        <v>3640</v>
      </c>
      <c r="E57" s="157" t="e">
        <f>'1 ประชากรราย หมู่บ้าน'!G505</f>
        <v>#N/A</v>
      </c>
      <c r="F57" s="157">
        <f>'1 ประชากรราย หมู่บ้าน'!H505</f>
        <v>3493</v>
      </c>
    </row>
    <row r="58" spans="1:6" ht="21.75" customHeight="1">
      <c r="A58" s="368"/>
      <c r="B58" s="336" t="s">
        <v>1709</v>
      </c>
      <c r="C58" s="337">
        <f>'1 ประชากรราย หมู่บ้าน'!E514+'1 ประชากรราย หมู่บ้าน'!E527</f>
        <v>2846</v>
      </c>
      <c r="D58" s="337">
        <f>'1 ประชากรราย หมู่บ้าน'!F514+'1 ประชากรราย หมู่บ้าน'!F527</f>
        <v>2797</v>
      </c>
      <c r="E58" s="337" t="e">
        <f>'1 ประชากรราย หมู่บ้าน'!G514+'1 ประชากรราย หมู่บ้าน'!G527</f>
        <v>#N/A</v>
      </c>
      <c r="F58" s="337">
        <f>'1 ประชากรราย หมู่บ้าน'!H514+'1 ประชากรราย หมู่บ้าน'!H527</f>
        <v>2495</v>
      </c>
    </row>
    <row r="59" spans="1:6" s="317" customFormat="1" ht="21.75" customHeight="1">
      <c r="A59" s="431" t="s">
        <v>540</v>
      </c>
      <c r="B59" s="516" t="s">
        <v>1028</v>
      </c>
      <c r="C59" s="517">
        <f>SUM(C60:C63)</f>
        <v>11808</v>
      </c>
      <c r="D59" s="517">
        <f>SUM(D60:D63)</f>
        <v>11935</v>
      </c>
      <c r="E59" s="517" t="e">
        <f>SUM(E60:E63)</f>
        <v>#N/A</v>
      </c>
      <c r="F59" s="517">
        <f>SUM(F60:F63)</f>
        <v>10814</v>
      </c>
    </row>
    <row r="60" spans="1:6" ht="21.75" customHeight="1">
      <c r="A60" s="367"/>
      <c r="B60" s="330" t="s">
        <v>1710</v>
      </c>
      <c r="C60" s="157">
        <f>'1 ประชากรราย หมู่บ้าน'!E533</f>
        <v>3430</v>
      </c>
      <c r="D60" s="157">
        <f>'1 ประชากรราย หมู่บ้าน'!F533</f>
        <v>3463</v>
      </c>
      <c r="E60" s="157" t="e">
        <f>'1 ประชากรราย หมู่บ้าน'!G533</f>
        <v>#N/A</v>
      </c>
      <c r="F60" s="157">
        <f>'1 ประชากรราย หมู่บ้าน'!H533</f>
        <v>2792</v>
      </c>
    </row>
    <row r="61" spans="1:6" ht="21.75" customHeight="1">
      <c r="A61" s="367"/>
      <c r="B61" s="331" t="s">
        <v>1711</v>
      </c>
      <c r="C61" s="157">
        <f>'1 ประชากรราย หมู่บ้าน'!E541</f>
        <v>3959</v>
      </c>
      <c r="D61" s="157">
        <f>'1 ประชากรราย หมู่บ้าน'!F541</f>
        <v>4048</v>
      </c>
      <c r="E61" s="157" t="e">
        <f>'1 ประชากรราย หมู่บ้าน'!G541</f>
        <v>#N/A</v>
      </c>
      <c r="F61" s="157">
        <f>'1 ประชากรราย หมู่บ้าน'!H541</f>
        <v>3881</v>
      </c>
    </row>
    <row r="62" spans="1:6" ht="21.75" customHeight="1">
      <c r="A62" s="367"/>
      <c r="B62" s="331" t="s">
        <v>1712</v>
      </c>
      <c r="C62" s="157">
        <f>'1 ประชากรราย หมู่บ้าน'!E550</f>
        <v>3054</v>
      </c>
      <c r="D62" s="157">
        <f>'1 ประชากรราย หมู่บ้าน'!F550</f>
        <v>3077</v>
      </c>
      <c r="E62" s="157" t="e">
        <f>'1 ประชากรราย หมู่บ้าน'!G550</f>
        <v>#N/A</v>
      </c>
      <c r="F62" s="157">
        <f>'1 ประชากรราย หมู่บ้าน'!H550</f>
        <v>2804</v>
      </c>
    </row>
    <row r="63" spans="1:6" ht="21.75" customHeight="1">
      <c r="A63" s="368"/>
      <c r="B63" s="332" t="s">
        <v>1713</v>
      </c>
      <c r="C63" s="157">
        <f>'1 ประชากรราย หมู่บ้าน'!E560</f>
        <v>1365</v>
      </c>
      <c r="D63" s="157">
        <f>'1 ประชากรราย หมู่บ้าน'!F560</f>
        <v>1347</v>
      </c>
      <c r="E63" s="157" t="e">
        <f>'1 ประชากรราย หมู่บ้าน'!G560</f>
        <v>#N/A</v>
      </c>
      <c r="F63" s="157">
        <f>'1 ประชากรราย หมู่บ้าน'!H560</f>
        <v>1337</v>
      </c>
    </row>
    <row r="64" spans="1:6" s="317" customFormat="1" ht="21.75" customHeight="1">
      <c r="A64" s="518" t="s">
        <v>598</v>
      </c>
      <c r="B64" s="333" t="s">
        <v>611</v>
      </c>
      <c r="C64" s="334">
        <f>SUM(C65:C68)</f>
        <v>26276</v>
      </c>
      <c r="D64" s="334">
        <f>SUM(D65:D68)</f>
        <v>26683</v>
      </c>
      <c r="E64" s="334" t="e">
        <f>SUM(E65:E68)</f>
        <v>#N/A</v>
      </c>
      <c r="F64" s="334">
        <f>SUM(F65:F68)</f>
        <v>41051</v>
      </c>
    </row>
    <row r="65" spans="1:6" s="319" customFormat="1" ht="21.75" customHeight="1">
      <c r="A65" s="367"/>
      <c r="B65" s="330" t="s">
        <v>598</v>
      </c>
      <c r="C65" s="157">
        <f>'1 ประชากรราย หมู่บ้าน'!E567+'1 ประชากรราย หมู่บ้าน'!E586</f>
        <v>9660</v>
      </c>
      <c r="D65" s="157">
        <f>'1 ประชากรราย หมู่บ้าน'!F567+'1 ประชากรราย หมู่บ้าน'!F586</f>
        <v>9722</v>
      </c>
      <c r="E65" s="157" t="e">
        <f>'1 ประชากรราย หมู่บ้าน'!G567+'1 ประชากรราย หมู่บ้าน'!G586</f>
        <v>#N/A</v>
      </c>
      <c r="F65" s="157">
        <f>'1 ประชากรราย หมู่บ้าน'!H567+'1 ประชากรราย หมู่บ้าน'!H586</f>
        <v>14633</v>
      </c>
    </row>
    <row r="66" spans="1:6" ht="21.75" customHeight="1">
      <c r="A66" s="367"/>
      <c r="B66" s="331" t="s">
        <v>1333</v>
      </c>
      <c r="C66" s="157">
        <f>'1 ประชากรราย หมู่บ้าน'!E96+'1 ประชากรราย หมู่บ้าน'!E589+'1 ประชากรราย หมู่บ้าน'!E600</f>
        <v>6466</v>
      </c>
      <c r="D66" s="157">
        <f>'1 ประชากรราย หมู่บ้าน'!F96+'1 ประชากรราย หมู่บ้าน'!F589+'1 ประชากรราย หมู่บ้าน'!F600</f>
        <v>6473</v>
      </c>
      <c r="E66" s="157" t="e">
        <f>'1 ประชากรราย หมู่บ้าน'!G96+'1 ประชากรราย หมู่บ้าน'!G589+'1 ประชากรราย หมู่บ้าน'!G600</f>
        <v>#N/A</v>
      </c>
      <c r="F66" s="157">
        <f>'1 ประชากรราย หมู่บ้าน'!H96+'1 ประชากรราย หมู่บ้าน'!H589+'1 ประชากรราย หมู่บ้าน'!H600</f>
        <v>10510</v>
      </c>
    </row>
    <row r="67" spans="1:6" ht="21.75" customHeight="1">
      <c r="A67" s="367"/>
      <c r="B67" s="331" t="s">
        <v>1026</v>
      </c>
      <c r="C67" s="157">
        <f>'1 ประชากรราย หมู่บ้าน'!E575</f>
        <v>3868</v>
      </c>
      <c r="D67" s="157">
        <f>'1 ประชากรราย หมู่บ้าน'!F575</f>
        <v>4011</v>
      </c>
      <c r="E67" s="157" t="e">
        <f>'1 ประชากรราย หมู่บ้าน'!G575</f>
        <v>#N/A</v>
      </c>
      <c r="F67" s="157">
        <f>'1 ประชากรราย หมู่บ้าน'!H575</f>
        <v>5208</v>
      </c>
    </row>
    <row r="68" spans="1:6" ht="21.75" customHeight="1">
      <c r="A68" s="368"/>
      <c r="B68" s="336" t="s">
        <v>1345</v>
      </c>
      <c r="C68" s="337">
        <f>'1 ประชากรราย หมู่บ้าน'!E592</f>
        <v>6282</v>
      </c>
      <c r="D68" s="337">
        <f>'1 ประชากรราย หมู่บ้าน'!F592</f>
        <v>6477</v>
      </c>
      <c r="E68" s="337">
        <f>'1 ประชากรราย หมู่บ้าน'!G592</f>
        <v>12759</v>
      </c>
      <c r="F68" s="337">
        <f>'1 ประชากรราย หมู่บ้าน'!H592</f>
        <v>10700</v>
      </c>
    </row>
    <row r="69" spans="1:6" s="320" customFormat="1" ht="22.5" customHeight="1">
      <c r="A69" s="520"/>
      <c r="B69" s="520"/>
      <c r="C69" s="342"/>
      <c r="D69" s="342"/>
      <c r="E69" s="342"/>
      <c r="F69" s="342"/>
    </row>
    <row r="70" spans="1:6" s="320" customFormat="1" ht="25.5" customHeight="1">
      <c r="A70" s="434"/>
      <c r="C70" s="343"/>
      <c r="D70" s="343"/>
      <c r="E70" s="343"/>
      <c r="F70" s="343"/>
    </row>
  </sheetData>
  <sheetProtection/>
  <mergeCells count="1">
    <mergeCell ref="A2:B2"/>
  </mergeCells>
  <printOptions/>
  <pageMargins left="0.6299212598425197" right="0.5905511811023623" top="0.5905511811023623" bottom="0.3937007874015748" header="0.2362204724409449" footer="0.31496062992125984"/>
  <pageSetup horizontalDpi="600" verticalDpi="600" orientation="portrait" paperSize="9" r:id="rId1"/>
  <headerFooter alignWithMargins="0">
    <oddHeader>&amp;C&amp;"Cordia New,ตัวหนา"&amp;16จำนวนประชากรตามทะเบียนราษฎร์จำแนกรายตำบล โดยไม่แบ่งเขตเทศบาล ณ 1 กรกฎาคม 2562&amp;R&amp;P/&amp;N
</oddHeader>
    <oddFooter>&amp;L ที่มา: ศูนย์บริหารการทะเบียน  สาขาระยอง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view="pageLayout" workbookViewId="0" topLeftCell="A25">
      <selection activeCell="C10" sqref="C10"/>
    </sheetView>
  </sheetViews>
  <sheetFormatPr defaultColWidth="9.140625" defaultRowHeight="21.75"/>
  <cols>
    <col min="1" max="1" width="13.57421875" style="443" customWidth="1"/>
    <col min="2" max="2" width="29.7109375" style="305" customWidth="1"/>
    <col min="3" max="4" width="11.421875" style="305" customWidth="1"/>
    <col min="5" max="5" width="12.8515625" style="305" customWidth="1"/>
    <col min="6" max="6" width="11.28125" style="320" customWidth="1"/>
    <col min="7" max="7" width="9.140625" style="320" customWidth="1"/>
    <col min="8" max="16384" width="9.140625" style="305" customWidth="1"/>
  </cols>
  <sheetData>
    <row r="1" spans="1:7" ht="21" customHeight="1">
      <c r="A1" s="303" t="s">
        <v>24</v>
      </c>
      <c r="B1" s="303" t="s">
        <v>599</v>
      </c>
      <c r="C1" s="303" t="s">
        <v>408</v>
      </c>
      <c r="D1" s="303" t="s">
        <v>409</v>
      </c>
      <c r="E1" s="522" t="s">
        <v>29</v>
      </c>
      <c r="F1" s="303" t="s">
        <v>23</v>
      </c>
      <c r="G1" s="304"/>
    </row>
    <row r="2" spans="1:7" ht="18.75" customHeight="1">
      <c r="A2" s="437" t="s">
        <v>33</v>
      </c>
      <c r="B2" s="346" t="s">
        <v>600</v>
      </c>
      <c r="C2" s="306">
        <f>'1 ประชากรราย หมู่บ้าน'!E85</f>
        <v>49588</v>
      </c>
      <c r="D2" s="306">
        <f>'1 ประชากรราย หมู่บ้าน'!F85</f>
        <v>50849</v>
      </c>
      <c r="E2" s="306" t="e">
        <f>'2 ประชากรรายตำบล'!E14</f>
        <v>#N/A</v>
      </c>
      <c r="F2" s="306">
        <f>'1 ประชากรราย หมู่บ้าน'!H85</f>
        <v>62892</v>
      </c>
      <c r="G2" s="304"/>
    </row>
    <row r="3" spans="1:7" ht="18.75" customHeight="1">
      <c r="A3" s="438"/>
      <c r="B3" s="347" t="s">
        <v>601</v>
      </c>
      <c r="C3" s="307">
        <f>'1 ประชากรราย หมู่บ้าน'!E86</f>
        <v>30003</v>
      </c>
      <c r="D3" s="307">
        <f>'1 ประชากรราย หมู่บ้าน'!F86</f>
        <v>34019</v>
      </c>
      <c r="E3" s="307" t="e">
        <f>'1 ประชากรราย หมู่บ้าน'!G86</f>
        <v>#N/A</v>
      </c>
      <c r="F3" s="307">
        <f>'1 ประชากรราย หมู่บ้าน'!H86</f>
        <v>37155</v>
      </c>
      <c r="G3" s="304"/>
    </row>
    <row r="4" spans="1:7" ht="18.75" customHeight="1">
      <c r="A4" s="438"/>
      <c r="B4" s="347" t="s">
        <v>1140</v>
      </c>
      <c r="C4" s="307">
        <f>'1 ประชากรราย หมู่บ้าน'!E91</f>
        <v>34943</v>
      </c>
      <c r="D4" s="307">
        <f>'1 ประชากรราย หมู่บ้าน'!F91</f>
        <v>34731</v>
      </c>
      <c r="E4" s="307" t="e">
        <f>'1 ประชากรราย หมู่บ้าน'!G91</f>
        <v>#N/A</v>
      </c>
      <c r="F4" s="307">
        <f>'1 ประชากรราย หมู่บ้าน'!H91</f>
        <v>55810</v>
      </c>
      <c r="G4" s="304"/>
    </row>
    <row r="5" spans="1:7" ht="18.75" customHeight="1">
      <c r="A5" s="438"/>
      <c r="B5" s="347" t="s">
        <v>1122</v>
      </c>
      <c r="C5" s="307">
        <f>'1 ประชากรราย หมู่บ้าน'!E114</f>
        <v>8409</v>
      </c>
      <c r="D5" s="307">
        <f>'1 ประชากรราย หมู่บ้าน'!F114</f>
        <v>9224</v>
      </c>
      <c r="E5" s="307" t="e">
        <f>#N/A</f>
        <v>#N/A</v>
      </c>
      <c r="F5" s="307">
        <f>'1 ประชากรราย หมู่บ้าน'!H114</f>
        <v>11547</v>
      </c>
      <c r="G5" s="304"/>
    </row>
    <row r="6" spans="1:7" ht="18.75" customHeight="1">
      <c r="A6" s="438"/>
      <c r="B6" s="347" t="s">
        <v>1233</v>
      </c>
      <c r="C6" s="307">
        <f>'1 ประชากรราย หมู่บ้าน'!E106</f>
        <v>3414</v>
      </c>
      <c r="D6" s="307">
        <f>'1 ประชากรราย หมู่บ้าน'!F106</f>
        <v>3699</v>
      </c>
      <c r="E6" s="307" t="e">
        <f>#N/A</f>
        <v>#N/A</v>
      </c>
      <c r="F6" s="307">
        <f>'1 ประชากรราย หมู่บ้าน'!H106</f>
        <v>3176</v>
      </c>
      <c r="G6" s="304"/>
    </row>
    <row r="7" spans="1:7" ht="18.75" customHeight="1">
      <c r="A7" s="438"/>
      <c r="B7" s="347" t="s">
        <v>1123</v>
      </c>
      <c r="C7" s="307">
        <f>'1 ประชากรราย หมู่บ้าน'!E97</f>
        <v>12172</v>
      </c>
      <c r="D7" s="307">
        <f>'1 ประชากรราย หมู่บ้าน'!F97</f>
        <v>12330</v>
      </c>
      <c r="E7" s="307" t="e">
        <f>#N/A</f>
        <v>#N/A</v>
      </c>
      <c r="F7" s="307">
        <f>'1 ประชากรราย หมู่บ้าน'!H97</f>
        <v>16452</v>
      </c>
      <c r="G7" s="304"/>
    </row>
    <row r="8" spans="1:7" ht="18.75" customHeight="1">
      <c r="A8" s="439"/>
      <c r="B8" s="347" t="s">
        <v>1735</v>
      </c>
      <c r="C8" s="307">
        <f>SUM(C2:C7)-C4</f>
        <v>103586</v>
      </c>
      <c r="D8" s="307">
        <f>SUM(D2:D7)-D4</f>
        <v>110121</v>
      </c>
      <c r="E8" s="307" t="e">
        <f>SUM(E2:E7)-E4</f>
        <v>#N/A</v>
      </c>
      <c r="F8" s="307">
        <f>SUM(F2:F7)-F4</f>
        <v>131222</v>
      </c>
      <c r="G8" s="304"/>
    </row>
    <row r="9" spans="1:7" ht="18.75" customHeight="1">
      <c r="A9" s="894" t="s">
        <v>538</v>
      </c>
      <c r="B9" s="895"/>
      <c r="C9" s="345">
        <f>SUM(C2:C7)</f>
        <v>138529</v>
      </c>
      <c r="D9" s="345">
        <f>SUM(D2:D7)</f>
        <v>144852</v>
      </c>
      <c r="E9" s="345" t="e">
        <f>#N/A</f>
        <v>#N/A</v>
      </c>
      <c r="F9" s="345">
        <f>SUM(F2:F7)</f>
        <v>187032</v>
      </c>
      <c r="G9" s="304"/>
    </row>
    <row r="10" spans="1:7" ht="18.75" customHeight="1">
      <c r="A10" s="437" t="s">
        <v>67</v>
      </c>
      <c r="B10" s="346" t="s">
        <v>602</v>
      </c>
      <c r="C10" s="306">
        <f>'1 ประชากรราย หมู่บ้าน'!E238</f>
        <v>32700</v>
      </c>
      <c r="D10" s="306">
        <f>'1 ประชากรราย หมู่บ้าน'!F238</f>
        <v>35022</v>
      </c>
      <c r="E10" s="306" t="e">
        <f>#N/A</f>
        <v>#N/A</v>
      </c>
      <c r="F10" s="306">
        <f>'1 ประชากรราย หมู่บ้าน'!H238</f>
        <v>30379</v>
      </c>
      <c r="G10" s="304"/>
    </row>
    <row r="11" spans="1:7" ht="18.75" customHeight="1">
      <c r="A11" s="438"/>
      <c r="B11" s="348" t="s">
        <v>1124</v>
      </c>
      <c r="C11" s="307">
        <f>'1 ประชากรราย หมู่บ้าน'!E239</f>
        <v>8911</v>
      </c>
      <c r="D11" s="307">
        <f>'1 ประชากรราย หมู่บ้าน'!F239</f>
        <v>9823</v>
      </c>
      <c r="E11" s="307" t="e">
        <f>#N/A</f>
        <v>#N/A</v>
      </c>
      <c r="F11" s="307">
        <f>'1 ประชากรราย หมู่บ้าน'!H239</f>
        <v>11398</v>
      </c>
      <c r="G11" s="304"/>
    </row>
    <row r="12" spans="1:7" ht="18.75" customHeight="1">
      <c r="A12" s="438"/>
      <c r="B12" s="348" t="s">
        <v>1125</v>
      </c>
      <c r="C12" s="307">
        <f>'1 ประชากรราย หมู่บ้าน'!E242</f>
        <v>7250</v>
      </c>
      <c r="D12" s="307">
        <f>'1 ประชากรราย หมู่บ้าน'!F242</f>
        <v>7915</v>
      </c>
      <c r="E12" s="307" t="e">
        <f>#N/A</f>
        <v>#N/A</v>
      </c>
      <c r="F12" s="307">
        <f>'1 ประชากรราย หมู่บ้าน'!H242</f>
        <v>9565</v>
      </c>
      <c r="G12" s="304"/>
    </row>
    <row r="13" spans="1:7" ht="18.75" customHeight="1">
      <c r="A13" s="438"/>
      <c r="B13" s="348" t="s">
        <v>1118</v>
      </c>
      <c r="C13" s="307">
        <f>'1 ประชากรราย หมู่บ้าน'!E258</f>
        <v>2359</v>
      </c>
      <c r="D13" s="307">
        <f>'1 ประชากรราย หมู่บ้าน'!F258</f>
        <v>2547</v>
      </c>
      <c r="E13" s="307" t="e">
        <f>#N/A</f>
        <v>#N/A</v>
      </c>
      <c r="F13" s="307">
        <f>'1 ประชากรราย หมู่บ้าน'!H258</f>
        <v>1943</v>
      </c>
      <c r="G13" s="304"/>
    </row>
    <row r="14" spans="1:7" ht="18.75" customHeight="1">
      <c r="A14" s="438"/>
      <c r="B14" s="348" t="s">
        <v>1120</v>
      </c>
      <c r="C14" s="307">
        <f>'1 ประชากรราย หมู่บ้าน'!E266</f>
        <v>3228</v>
      </c>
      <c r="D14" s="307">
        <f>'1 ประชากรราย หมู่บ้าน'!F266</f>
        <v>3449</v>
      </c>
      <c r="E14" s="307" t="e">
        <f>#N/A</f>
        <v>#N/A</v>
      </c>
      <c r="F14" s="307">
        <f>'1 ประชากรราย หมู่บ้าน'!H266</f>
        <v>3800</v>
      </c>
      <c r="G14" s="304"/>
    </row>
    <row r="15" spans="1:7" ht="18.75" customHeight="1">
      <c r="A15" s="440"/>
      <c r="B15" s="348" t="s">
        <v>1126</v>
      </c>
      <c r="C15" s="307">
        <f>'1 ประชากรราย หมู่บ้าน'!E279</f>
        <v>2447</v>
      </c>
      <c r="D15" s="307">
        <f>'1 ประชากรราย หมู่บ้าน'!F279</f>
        <v>2512</v>
      </c>
      <c r="E15" s="307" t="e">
        <f>#N/A</f>
        <v>#N/A</v>
      </c>
      <c r="F15" s="307">
        <f>'1 ประชากรราย หมู่บ้าน'!H279</f>
        <v>1793</v>
      </c>
      <c r="G15" s="304"/>
    </row>
    <row r="16" spans="1:7" s="309" customFormat="1" ht="18.75" customHeight="1">
      <c r="A16" s="440"/>
      <c r="B16" s="348" t="s">
        <v>1734</v>
      </c>
      <c r="C16" s="307">
        <f>'1 ประชากรราย หมู่บ้าน'!E287</f>
        <v>4129</v>
      </c>
      <c r="D16" s="307">
        <f>'1 ประชากรราย หมู่บ้าน'!F287</f>
        <v>4311</v>
      </c>
      <c r="E16" s="307" t="e">
        <f>#N/A</f>
        <v>#N/A</v>
      </c>
      <c r="F16" s="307">
        <f>'1 ประชากรราย หมู่บ้าน'!H287</f>
        <v>3260</v>
      </c>
      <c r="G16" s="308"/>
    </row>
    <row r="17" spans="1:7" s="309" customFormat="1" ht="18.75" customHeight="1">
      <c r="A17" s="441"/>
      <c r="B17" s="348" t="s">
        <v>1127</v>
      </c>
      <c r="C17" s="307">
        <f>'1 ประชากรราย หมู่บ้าน'!E301</f>
        <v>2240</v>
      </c>
      <c r="D17" s="307">
        <f>'1 ประชากรราย หมู่บ้าน'!F301</f>
        <v>2353</v>
      </c>
      <c r="E17" s="307" t="e">
        <f>#N/A</f>
        <v>#N/A</v>
      </c>
      <c r="F17" s="307">
        <f>'1 ประชากรราย หมู่บ้าน'!H301</f>
        <v>1876</v>
      </c>
      <c r="G17" s="308"/>
    </row>
    <row r="18" spans="1:7" ht="18.75" customHeight="1">
      <c r="A18" s="896" t="s">
        <v>426</v>
      </c>
      <c r="B18" s="897"/>
      <c r="C18" s="345">
        <f>SUM(C10:C17)</f>
        <v>63264</v>
      </c>
      <c r="D18" s="345">
        <f>SUM(D10:D17)</f>
        <v>67932</v>
      </c>
      <c r="E18" s="345" t="e">
        <f>SUM(E10:E17)</f>
        <v>#N/A</v>
      </c>
      <c r="F18" s="345">
        <f>SUM(F10:F17)</f>
        <v>64014</v>
      </c>
      <c r="G18" s="304"/>
    </row>
    <row r="19" spans="1:7" ht="18.75" customHeight="1">
      <c r="A19" s="437" t="s">
        <v>130</v>
      </c>
      <c r="B19" s="346" t="s">
        <v>603</v>
      </c>
      <c r="C19" s="306">
        <f>'1 ประชากรราย หมู่บ้าน'!E385</f>
        <v>31707</v>
      </c>
      <c r="D19" s="306">
        <f>'1 ประชากรราย หมู่บ้าน'!F385</f>
        <v>33135</v>
      </c>
      <c r="E19" s="306">
        <f>SUM(C19:D19)</f>
        <v>64842</v>
      </c>
      <c r="F19" s="306">
        <f>'1 ประชากรราย หมู่บ้าน'!H385</f>
        <v>31951</v>
      </c>
      <c r="G19" s="310"/>
    </row>
    <row r="20" spans="1:7" ht="18.75" customHeight="1">
      <c r="A20" s="439"/>
      <c r="B20" s="347" t="s">
        <v>1128</v>
      </c>
      <c r="C20" s="307">
        <f>'1 ประชากรราย หมู่บ้าน'!E386</f>
        <v>1588</v>
      </c>
      <c r="D20" s="307">
        <f>'1 ประชากรราย หมู่บ้าน'!F386</f>
        <v>1765</v>
      </c>
      <c r="E20" s="307">
        <f>SUM(C20:D20)</f>
        <v>3353</v>
      </c>
      <c r="F20" s="307">
        <f>'1 ประชากรราย หมู่บ้าน'!H386</f>
        <v>1968</v>
      </c>
      <c r="G20" s="310"/>
    </row>
    <row r="21" spans="1:7" ht="18.75" customHeight="1">
      <c r="A21" s="896" t="s">
        <v>447</v>
      </c>
      <c r="B21" s="897"/>
      <c r="C21" s="349">
        <f>SUM(C19:C20)</f>
        <v>33295</v>
      </c>
      <c r="D21" s="349">
        <f>SUM(D19:D20)</f>
        <v>34900</v>
      </c>
      <c r="E21" s="350">
        <f>SUM(E19:E20)</f>
        <v>68195</v>
      </c>
      <c r="F21" s="349">
        <f>SUM(F19:F20)</f>
        <v>33919</v>
      </c>
      <c r="G21" s="310"/>
    </row>
    <row r="22" spans="1:7" ht="18.75" customHeight="1">
      <c r="A22" s="437" t="s">
        <v>164</v>
      </c>
      <c r="B22" s="346" t="s">
        <v>604</v>
      </c>
      <c r="C22" s="306">
        <f>'1 ประชากรราย หมู่บ้าน'!E438</f>
        <v>32515</v>
      </c>
      <c r="D22" s="306">
        <f>'1 ประชากรราย หมู่บ้าน'!F438</f>
        <v>31356</v>
      </c>
      <c r="E22" s="306">
        <f>SUM(C22:D22)</f>
        <v>63871</v>
      </c>
      <c r="F22" s="306">
        <f>'1 ประชากรราย หมู่บ้าน'!H438</f>
        <v>86557</v>
      </c>
      <c r="G22" s="310"/>
    </row>
    <row r="23" spans="1:7" ht="18.75" customHeight="1">
      <c r="A23" s="438"/>
      <c r="B23" s="347" t="s">
        <v>1129</v>
      </c>
      <c r="C23" s="307">
        <f>'1 ประชากรราย หมู่บ้าน'!E439</f>
        <v>2841</v>
      </c>
      <c r="D23" s="307">
        <f>'1 ประชากรราย หมู่บ้าน'!F439</f>
        <v>3122</v>
      </c>
      <c r="E23" s="307">
        <f>SUM(C23:D23)</f>
        <v>5963</v>
      </c>
      <c r="F23" s="307">
        <f>'1 ประชากรราย หมู่บ้าน'!H439</f>
        <v>4457</v>
      </c>
      <c r="G23" s="310"/>
    </row>
    <row r="24" spans="1:7" ht="18.75" customHeight="1">
      <c r="A24" s="439"/>
      <c r="B24" s="347" t="s">
        <v>1130</v>
      </c>
      <c r="C24" s="307">
        <f>'1 ประชากรราย หมู่บ้าน'!E442</f>
        <v>467</v>
      </c>
      <c r="D24" s="307">
        <f>'1 ประชากรราย หมู่บ้าน'!F442</f>
        <v>447</v>
      </c>
      <c r="E24" s="307">
        <f>SUM(C24:D24)</f>
        <v>914</v>
      </c>
      <c r="F24" s="307">
        <f>'1 ประชากรราย หมู่บ้าน'!H442</f>
        <v>349</v>
      </c>
      <c r="G24" s="310"/>
    </row>
    <row r="25" spans="1:7" ht="18.75" customHeight="1">
      <c r="A25" s="896" t="s">
        <v>605</v>
      </c>
      <c r="B25" s="897"/>
      <c r="C25" s="345">
        <f>SUM(C22:C24)</f>
        <v>35823</v>
      </c>
      <c r="D25" s="345">
        <f>SUM(D22:D24)</f>
        <v>34925</v>
      </c>
      <c r="E25" s="351">
        <f>SUM(E22:E24)</f>
        <v>70748</v>
      </c>
      <c r="F25" s="345">
        <f>SUM(F22:F24)</f>
        <v>91363</v>
      </c>
      <c r="G25" s="310"/>
    </row>
    <row r="26" spans="1:7" ht="18.75" customHeight="1">
      <c r="A26" s="437" t="s">
        <v>198</v>
      </c>
      <c r="B26" s="346" t="s">
        <v>606</v>
      </c>
      <c r="C26" s="306">
        <f>'1 ประชากรราย หมู่บ้าน'!E455</f>
        <v>5776</v>
      </c>
      <c r="D26" s="306">
        <f>'1 ประชากรราย หมู่บ้าน'!F455</f>
        <v>4909</v>
      </c>
      <c r="E26" s="306">
        <f>SUM(C26:D26)</f>
        <v>10685</v>
      </c>
      <c r="F26" s="306">
        <f>'1 ประชากรราย หมู่บ้าน'!H455</f>
        <v>4358</v>
      </c>
      <c r="G26" s="310"/>
    </row>
    <row r="27" spans="1:7" ht="18.75" customHeight="1">
      <c r="A27" s="438"/>
      <c r="B27" s="347" t="s">
        <v>607</v>
      </c>
      <c r="C27" s="307">
        <f>'1 ประชากรราย หมู่บ้าน'!E462</f>
        <v>15064</v>
      </c>
      <c r="D27" s="307">
        <f>'1 ประชากรราย หมู่บ้าน'!F462</f>
        <v>15726</v>
      </c>
      <c r="E27" s="307">
        <f>SUM(C27:D27)</f>
        <v>30790</v>
      </c>
      <c r="F27" s="307">
        <f>'1 ประชากรราย หมู่บ้าน'!H462</f>
        <v>20037</v>
      </c>
      <c r="G27" s="310"/>
    </row>
    <row r="28" spans="1:7" ht="18.75" customHeight="1">
      <c r="A28" s="438"/>
      <c r="B28" s="347" t="s">
        <v>1131</v>
      </c>
      <c r="C28" s="307">
        <f>'1 ประชากรราย หมู่บ้าน'!E456</f>
        <v>5696</v>
      </c>
      <c r="D28" s="307">
        <f>'1 ประชากรราย หมู่บ้าน'!F456</f>
        <v>5807</v>
      </c>
      <c r="E28" s="307">
        <f>SUM(C28:D28)</f>
        <v>11503</v>
      </c>
      <c r="F28" s="307">
        <f>'1 ประชากรราย หมู่บ้าน'!H456</f>
        <v>5607</v>
      </c>
      <c r="G28" s="310"/>
    </row>
    <row r="29" spans="1:7" ht="18.75" customHeight="1">
      <c r="A29" s="438"/>
      <c r="B29" s="347" t="s">
        <v>1132</v>
      </c>
      <c r="C29" s="307">
        <f>'1 ประชากรราย หมู่บ้าน'!E474</f>
        <v>6743</v>
      </c>
      <c r="D29" s="307">
        <f>'1 ประชากรราย หมู่บ้าน'!F474</f>
        <v>6895</v>
      </c>
      <c r="E29" s="307">
        <f>SUM(C29:D29)</f>
        <v>13638</v>
      </c>
      <c r="F29" s="307">
        <f>'1 ประชากรราย หมู่บ้าน'!H474</f>
        <v>7890</v>
      </c>
      <c r="G29" s="310"/>
    </row>
    <row r="30" spans="1:7" ht="18.75" customHeight="1">
      <c r="A30" s="439"/>
      <c r="B30" s="347" t="s">
        <v>1133</v>
      </c>
      <c r="C30" s="307">
        <f>'1 ประชากรราย หมู่บ้าน'!E481</f>
        <v>4469</v>
      </c>
      <c r="D30" s="307">
        <f>'1 ประชากรราย หมู่บ้าน'!F481</f>
        <v>4486</v>
      </c>
      <c r="E30" s="307">
        <f>SUM(C30:D30)</f>
        <v>8955</v>
      </c>
      <c r="F30" s="307">
        <f>'1 ประชากรราย หมู่บ้าน'!H481</f>
        <v>5336</v>
      </c>
      <c r="G30" s="310"/>
    </row>
    <row r="31" spans="1:7" ht="18.75" customHeight="1">
      <c r="A31" s="896" t="s">
        <v>464</v>
      </c>
      <c r="B31" s="897"/>
      <c r="C31" s="350">
        <f>SUM(C26:C30)</f>
        <v>37748</v>
      </c>
      <c r="D31" s="350">
        <f>SUM(D26:D30)</f>
        <v>37823</v>
      </c>
      <c r="E31" s="350">
        <f>SUM(E26:E30)</f>
        <v>75571</v>
      </c>
      <c r="F31" s="350">
        <f>SUM(F26:F30)</f>
        <v>43228</v>
      </c>
      <c r="G31" s="310"/>
    </row>
    <row r="32" spans="1:7" ht="18.75" customHeight="1">
      <c r="A32" s="437" t="s">
        <v>220</v>
      </c>
      <c r="B32" s="346" t="s">
        <v>608</v>
      </c>
      <c r="C32" s="306">
        <f>'1 ประชากรราย หมู่บ้าน'!E522</f>
        <v>11105</v>
      </c>
      <c r="D32" s="306">
        <f>'1 ประชากรราย หมู่บ้าน'!F522</f>
        <v>11236</v>
      </c>
      <c r="E32" s="306">
        <f>SUM(C32:D32)</f>
        <v>22341</v>
      </c>
      <c r="F32" s="306">
        <f>'1 ประชากรราย หมู่บ้าน'!H522</f>
        <v>10609</v>
      </c>
      <c r="G32" s="310"/>
    </row>
    <row r="33" spans="1:7" ht="18.75" customHeight="1">
      <c r="A33" s="439"/>
      <c r="B33" s="347" t="s">
        <v>1134</v>
      </c>
      <c r="C33" s="307">
        <f>'1 ประชากรราย หมู่บ้าน'!E523</f>
        <v>1832</v>
      </c>
      <c r="D33" s="307">
        <f>'1 ประชากรราย หมู่บ้าน'!F523</f>
        <v>1920</v>
      </c>
      <c r="E33" s="307">
        <f>SUM(C33:D33)</f>
        <v>3752</v>
      </c>
      <c r="F33" s="307">
        <f>'1 ประชากรราย หมู่บ้าน'!H523</f>
        <v>2129</v>
      </c>
      <c r="G33" s="310"/>
    </row>
    <row r="34" spans="1:7" ht="18.75" customHeight="1">
      <c r="A34" s="896" t="s">
        <v>609</v>
      </c>
      <c r="B34" s="897"/>
      <c r="C34" s="350">
        <f>SUM(C32:C33)</f>
        <v>12937</v>
      </c>
      <c r="D34" s="350">
        <f>SUM(D32:D33)</f>
        <v>13156</v>
      </c>
      <c r="E34" s="350">
        <f>SUM(E32:E33)</f>
        <v>26093</v>
      </c>
      <c r="F34" s="350">
        <f>SUM(F32:F33)</f>
        <v>12738</v>
      </c>
      <c r="G34" s="310"/>
    </row>
    <row r="35" spans="1:7" ht="18.75" customHeight="1">
      <c r="A35" s="436" t="s">
        <v>540</v>
      </c>
      <c r="B35" s="311" t="s">
        <v>1028</v>
      </c>
      <c r="C35" s="312">
        <f>'1 ประชากรราย หมู่บ้าน'!E532</f>
        <v>11808</v>
      </c>
      <c r="D35" s="312">
        <f>'1 ประชากรราย หมู่บ้าน'!F532</f>
        <v>11935</v>
      </c>
      <c r="E35" s="312" t="e">
        <f>'1 ประชากรราย หมู่บ้าน'!G532</f>
        <v>#N/A</v>
      </c>
      <c r="F35" s="312">
        <f>'1 ประชากรราย หมู่บ้าน'!H532</f>
        <v>10814</v>
      </c>
      <c r="G35" s="310"/>
    </row>
    <row r="36" spans="1:7" ht="18.75" customHeight="1">
      <c r="A36" s="437" t="s">
        <v>598</v>
      </c>
      <c r="B36" s="346" t="s">
        <v>610</v>
      </c>
      <c r="C36" s="306">
        <f>'1 ประชากรราย หมู่บ้าน'!E584</f>
        <v>9353</v>
      </c>
      <c r="D36" s="306">
        <f>'1 ประชากรราย หมู่บ้าน'!F584</f>
        <v>9532</v>
      </c>
      <c r="E36" s="306">
        <f>SUM(C36:D36)</f>
        <v>18885</v>
      </c>
      <c r="F36" s="306">
        <f>'1 ประชากรราย หมู่บ้าน'!H584</f>
        <v>13810</v>
      </c>
      <c r="G36" s="310"/>
    </row>
    <row r="37" spans="1:7" ht="18.75" customHeight="1">
      <c r="A37" s="438"/>
      <c r="B37" s="313" t="s">
        <v>1136</v>
      </c>
      <c r="C37" s="307">
        <f>'1 ประชากรราย หมู่บ้าน'!E592</f>
        <v>6282</v>
      </c>
      <c r="D37" s="307">
        <f>'1 ประชากรราย หมู่บ้าน'!F592</f>
        <v>6477</v>
      </c>
      <c r="E37" s="307">
        <f>SUM(C37:D37)</f>
        <v>12759</v>
      </c>
      <c r="F37" s="307">
        <f>'1 ประชากรราย หมู่บ้าน'!H592</f>
        <v>10700</v>
      </c>
      <c r="G37" s="310"/>
    </row>
    <row r="38" spans="1:7" ht="18.75" customHeight="1">
      <c r="A38" s="438"/>
      <c r="B38" s="313" t="s">
        <v>1135</v>
      </c>
      <c r="C38" s="307">
        <f>'1 ประชากรราย หมู่บ้าน'!E585</f>
        <v>5113</v>
      </c>
      <c r="D38" s="307">
        <f>'1 ประชากรราย หมู่บ้าน'!F585</f>
        <v>5128</v>
      </c>
      <c r="E38" s="307">
        <f>SUM(C38:D38)</f>
        <v>10241</v>
      </c>
      <c r="F38" s="307">
        <f>'1 ประชากรราย หมู่บ้าน'!H585</f>
        <v>7510</v>
      </c>
      <c r="G38" s="310"/>
    </row>
    <row r="39" spans="1:7" ht="18.75" customHeight="1">
      <c r="A39" s="439"/>
      <c r="B39" s="313" t="s">
        <v>1137</v>
      </c>
      <c r="C39" s="307">
        <f>'1 ประชากรราย หมู่บ้าน'!E600</f>
        <v>4250</v>
      </c>
      <c r="D39" s="307">
        <f>'1 ประชากรราย หมู่บ้าน'!F600</f>
        <v>4379</v>
      </c>
      <c r="E39" s="307">
        <f>SUM(C39:D39)</f>
        <v>8629</v>
      </c>
      <c r="F39" s="307">
        <f>'1 ประชากรราย หมู่บ้าน'!H600</f>
        <v>6154</v>
      </c>
      <c r="G39" s="310"/>
    </row>
    <row r="40" spans="1:7" ht="18.75" customHeight="1">
      <c r="A40" s="896" t="s">
        <v>611</v>
      </c>
      <c r="B40" s="897"/>
      <c r="C40" s="350">
        <f>SUM(C36:C39)</f>
        <v>24998</v>
      </c>
      <c r="D40" s="350">
        <f>SUM(D36:D39)</f>
        <v>25516</v>
      </c>
      <c r="E40" s="350">
        <f>SUM(C40:D40)</f>
        <v>50514</v>
      </c>
      <c r="F40" s="350">
        <f>SUM(F36:F39)</f>
        <v>38174</v>
      </c>
      <c r="G40" s="310"/>
    </row>
    <row r="41" spans="1:7" ht="18.75" customHeight="1">
      <c r="A41" s="898" t="s">
        <v>612</v>
      </c>
      <c r="B41" s="898"/>
      <c r="C41" s="314">
        <f>C9+C18+C21+C25+C31+C34+C35+C40</f>
        <v>358402</v>
      </c>
      <c r="D41" s="314">
        <f>D9+D18+D21+D25+D31+D34+D35+D40</f>
        <v>371039</v>
      </c>
      <c r="E41" s="314" t="e">
        <f>E9+E18+E21+E25+E31+E34+E35+E40</f>
        <v>#N/A</v>
      </c>
      <c r="F41" s="314">
        <f>F9+F18+F21+F25+F31+F34+F35+F40</f>
        <v>481282</v>
      </c>
      <c r="G41" s="310"/>
    </row>
    <row r="42" spans="1:7" s="317" customFormat="1" ht="22.5" customHeight="1">
      <c r="A42" s="893" t="s">
        <v>1031</v>
      </c>
      <c r="B42" s="893"/>
      <c r="C42" s="315"/>
      <c r="D42" s="315"/>
      <c r="E42" s="316"/>
      <c r="F42" s="310"/>
      <c r="G42" s="310"/>
    </row>
    <row r="43" spans="1:7" ht="21.75" customHeight="1">
      <c r="A43" s="442"/>
      <c r="B43" s="315"/>
      <c r="C43" s="318"/>
      <c r="D43" s="318"/>
      <c r="E43" s="318"/>
      <c r="F43" s="310"/>
      <c r="G43" s="310"/>
    </row>
    <row r="44" spans="1:7" ht="18.75">
      <c r="A44" s="442"/>
      <c r="B44" s="315"/>
      <c r="C44" s="315"/>
      <c r="D44" s="315"/>
      <c r="E44" s="316"/>
      <c r="F44" s="310"/>
      <c r="G44" s="310"/>
    </row>
    <row r="45" spans="1:7" ht="18.75">
      <c r="A45" s="442"/>
      <c r="B45" s="315"/>
      <c r="C45" s="315"/>
      <c r="D45" s="315"/>
      <c r="E45" s="316"/>
      <c r="F45" s="310"/>
      <c r="G45" s="310"/>
    </row>
    <row r="46" spans="1:7" ht="18.75">
      <c r="A46" s="442"/>
      <c r="B46" s="315"/>
      <c r="C46" s="315"/>
      <c r="D46" s="315"/>
      <c r="E46" s="316"/>
      <c r="F46" s="310"/>
      <c r="G46" s="310"/>
    </row>
    <row r="47" spans="1:7" ht="18.75">
      <c r="A47" s="442"/>
      <c r="B47" s="315"/>
      <c r="C47" s="315"/>
      <c r="D47" s="315"/>
      <c r="E47" s="316"/>
      <c r="F47" s="310"/>
      <c r="G47" s="310"/>
    </row>
    <row r="48" spans="1:7" ht="18.75">
      <c r="A48" s="442"/>
      <c r="B48" s="315"/>
      <c r="C48" s="315"/>
      <c r="D48" s="315"/>
      <c r="E48" s="316"/>
      <c r="F48" s="310"/>
      <c r="G48" s="310"/>
    </row>
    <row r="49" spans="1:7" ht="18.75">
      <c r="A49" s="442"/>
      <c r="B49" s="315"/>
      <c r="C49" s="315"/>
      <c r="D49" s="315"/>
      <c r="E49" s="316"/>
      <c r="F49" s="310"/>
      <c r="G49" s="310"/>
    </row>
    <row r="50" spans="1:7" ht="18.75">
      <c r="A50" s="442"/>
      <c r="B50" s="315"/>
      <c r="C50" s="315"/>
      <c r="D50" s="315"/>
      <c r="E50" s="316"/>
      <c r="F50" s="310"/>
      <c r="G50" s="310"/>
    </row>
    <row r="51" spans="1:7" ht="18.75">
      <c r="A51" s="442"/>
      <c r="B51" s="315"/>
      <c r="C51" s="315"/>
      <c r="D51" s="315"/>
      <c r="E51" s="316"/>
      <c r="F51" s="310"/>
      <c r="G51" s="310"/>
    </row>
  </sheetData>
  <sheetProtection/>
  <mergeCells count="9">
    <mergeCell ref="A42:B42"/>
    <mergeCell ref="A9:B9"/>
    <mergeCell ref="A18:B18"/>
    <mergeCell ref="A21:B21"/>
    <mergeCell ref="A41:B41"/>
    <mergeCell ref="A25:B25"/>
    <mergeCell ref="A40:B40"/>
    <mergeCell ref="A31:B31"/>
    <mergeCell ref="A34:B34"/>
  </mergeCells>
  <printOptions/>
  <pageMargins left="0.984251968503937" right="0.15748031496062992" top="0.5905511811023623" bottom="0.1968503937007874" header="0.1968503937007874" footer="0.5118110236220472"/>
  <pageSetup horizontalDpi="600" verticalDpi="600" orientation="portrait" paperSize="9" r:id="rId1"/>
  <headerFooter alignWithMargins="0">
    <oddHeader>&amp;C&amp;"TH SarabunPSK,ตัวหนา"&amp;16จำนวนประชากรตามทะเบียนราษฎร์จำแนกรายอำเภอ ณ 1 กรกฎาคม 2562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I10" sqref="I10"/>
    </sheetView>
  </sheetViews>
  <sheetFormatPr defaultColWidth="9.140625" defaultRowHeight="23.25" customHeight="1"/>
  <cols>
    <col min="1" max="1" width="7.8515625" style="15" customWidth="1"/>
    <col min="2" max="2" width="11.421875" style="31" bestFit="1" customWidth="1"/>
    <col min="3" max="3" width="16.57421875" style="68" customWidth="1"/>
    <col min="4" max="4" width="7.8515625" style="12" hidden="1" customWidth="1"/>
    <col min="5" max="5" width="4.8515625" style="15" hidden="1" customWidth="1"/>
    <col min="6" max="6" width="15.28125" style="25" customWidth="1"/>
    <col min="7" max="7" width="8.7109375" style="39" bestFit="1" customWidth="1"/>
    <col min="8" max="8" width="8.8515625" style="39" bestFit="1" customWidth="1"/>
    <col min="9" max="9" width="8.57421875" style="43" bestFit="1" customWidth="1"/>
    <col min="10" max="10" width="9.8515625" style="43" customWidth="1"/>
    <col min="11" max="11" width="18.8515625" style="44" customWidth="1"/>
    <col min="12" max="12" width="9.140625" style="16" customWidth="1"/>
    <col min="13" max="16384" width="9.140625" style="15" customWidth="1"/>
  </cols>
  <sheetData>
    <row r="1" spans="1:12" s="14" customFormat="1" ht="23.25" customHeight="1">
      <c r="A1" s="72" t="s">
        <v>24</v>
      </c>
      <c r="B1" s="73" t="s">
        <v>25</v>
      </c>
      <c r="C1" s="74" t="s">
        <v>26</v>
      </c>
      <c r="D1" s="75" t="s">
        <v>27</v>
      </c>
      <c r="E1" s="76" t="s">
        <v>263</v>
      </c>
      <c r="F1" s="77" t="s">
        <v>520</v>
      </c>
      <c r="G1" s="899" t="s">
        <v>22</v>
      </c>
      <c r="H1" s="900"/>
      <c r="I1" s="901"/>
      <c r="J1" s="78" t="s">
        <v>23</v>
      </c>
      <c r="K1" s="79" t="s">
        <v>511</v>
      </c>
      <c r="L1" s="13"/>
    </row>
    <row r="2" spans="1:12" s="14" customFormat="1" ht="23.25" customHeight="1">
      <c r="A2" s="80"/>
      <c r="B2" s="81"/>
      <c r="C2" s="82"/>
      <c r="D2" s="83"/>
      <c r="E2" s="84" t="s">
        <v>257</v>
      </c>
      <c r="F2" s="85" t="s">
        <v>521</v>
      </c>
      <c r="G2" s="86" t="s">
        <v>408</v>
      </c>
      <c r="H2" s="86" t="s">
        <v>409</v>
      </c>
      <c r="I2" s="87" t="s">
        <v>29</v>
      </c>
      <c r="J2" s="87"/>
      <c r="K2" s="88"/>
      <c r="L2" s="13"/>
    </row>
    <row r="3" spans="1:12" s="14" customFormat="1" ht="23.25" customHeight="1">
      <c r="A3" s="75" t="s">
        <v>33</v>
      </c>
      <c r="B3" s="89" t="s">
        <v>36</v>
      </c>
      <c r="C3" s="90" t="s">
        <v>30</v>
      </c>
      <c r="D3" s="91">
        <v>4</v>
      </c>
      <c r="E3" s="92">
        <v>7</v>
      </c>
      <c r="F3" s="93" t="s">
        <v>522</v>
      </c>
      <c r="G3" s="94">
        <f>'อ.เมือง '!G10</f>
        <v>8379</v>
      </c>
      <c r="H3" s="94">
        <f>'อ.เมือง '!H10</f>
        <v>8558</v>
      </c>
      <c r="I3" s="95" t="e">
        <f>'อ.เมือง '!I10</f>
        <v>#N/A</v>
      </c>
      <c r="J3" s="95">
        <f>'อ.เมือง '!J10</f>
        <v>14829</v>
      </c>
      <c r="K3" s="79" t="s">
        <v>575</v>
      </c>
      <c r="L3" s="65"/>
    </row>
    <row r="4" spans="1:12" s="14" customFormat="1" ht="23.25" customHeight="1">
      <c r="A4" s="96"/>
      <c r="B4" s="97" t="s">
        <v>31</v>
      </c>
      <c r="C4" s="98" t="s">
        <v>321</v>
      </c>
      <c r="D4" s="99">
        <v>5</v>
      </c>
      <c r="E4" s="100">
        <v>7</v>
      </c>
      <c r="F4" s="101" t="s">
        <v>523</v>
      </c>
      <c r="G4" s="102">
        <f>'อ.เมือง '!G19</f>
        <v>12172</v>
      </c>
      <c r="H4" s="102">
        <f>'อ.เมือง '!H19</f>
        <v>12330</v>
      </c>
      <c r="I4" s="103" t="e">
        <f>'อ.เมือง '!I19</f>
        <v>#N/A</v>
      </c>
      <c r="J4" s="103">
        <f>'อ.เมือง '!J19</f>
        <v>16452</v>
      </c>
      <c r="K4" s="104" t="s">
        <v>576</v>
      </c>
      <c r="L4" s="65"/>
    </row>
    <row r="5" spans="1:12" s="14" customFormat="1" ht="23.25" customHeight="1">
      <c r="A5" s="96"/>
      <c r="B5" s="97" t="s">
        <v>38</v>
      </c>
      <c r="C5" s="98" t="s">
        <v>39</v>
      </c>
      <c r="D5" s="99">
        <v>4</v>
      </c>
      <c r="E5" s="100">
        <v>4</v>
      </c>
      <c r="F5" s="105" t="s">
        <v>524</v>
      </c>
      <c r="G5" s="102">
        <f>'อ.เมือง '!G24</f>
        <v>2897</v>
      </c>
      <c r="H5" s="102">
        <f>'อ.เมือง '!H24</f>
        <v>3009</v>
      </c>
      <c r="I5" s="103" t="e">
        <f>'อ.เมือง '!I24</f>
        <v>#N/A</v>
      </c>
      <c r="J5" s="103">
        <f>'อ.เมือง '!J24</f>
        <v>4027</v>
      </c>
      <c r="K5" s="104" t="s">
        <v>577</v>
      </c>
      <c r="L5" s="33"/>
    </row>
    <row r="6" spans="1:12" s="14" customFormat="1" ht="23.25" customHeight="1">
      <c r="A6" s="96"/>
      <c r="B6" s="106" t="s">
        <v>40</v>
      </c>
      <c r="C6" s="98" t="s">
        <v>41</v>
      </c>
      <c r="D6" s="99">
        <v>4</v>
      </c>
      <c r="E6" s="100">
        <v>3</v>
      </c>
      <c r="F6" s="105" t="s">
        <v>525</v>
      </c>
      <c r="G6" s="102">
        <f>'อ.เมือง '!G29</f>
        <v>4074</v>
      </c>
      <c r="H6" s="102">
        <f>'อ.เมือง '!H29</f>
        <v>4106</v>
      </c>
      <c r="I6" s="103" t="e">
        <f>'อ.เมือง '!I29</f>
        <v>#N/A</v>
      </c>
      <c r="J6" s="103">
        <f>'อ.เมือง '!J29</f>
        <v>5806</v>
      </c>
      <c r="K6" s="104" t="s">
        <v>578</v>
      </c>
      <c r="L6" s="66"/>
    </row>
    <row r="7" spans="1:12" s="14" customFormat="1" ht="23.25" customHeight="1">
      <c r="A7" s="96"/>
      <c r="B7" s="107"/>
      <c r="C7" s="98" t="s">
        <v>42</v>
      </c>
      <c r="D7" s="108">
        <v>3</v>
      </c>
      <c r="E7" s="109">
        <v>4</v>
      </c>
      <c r="F7" s="105" t="s">
        <v>524</v>
      </c>
      <c r="G7" s="102">
        <f>'อ.เมือง '!G34</f>
        <v>7761</v>
      </c>
      <c r="H7" s="102">
        <f>'อ.เมือง '!H34</f>
        <v>7780</v>
      </c>
      <c r="I7" s="103" t="e">
        <f>'อ.เมือง '!I34</f>
        <v>#N/A</v>
      </c>
      <c r="J7" s="103">
        <f>'อ.เมือง '!J34</f>
        <v>11061</v>
      </c>
      <c r="K7" s="104" t="s">
        <v>579</v>
      </c>
      <c r="L7" s="66"/>
    </row>
    <row r="8" spans="1:12" s="14" customFormat="1" ht="23.25" customHeight="1">
      <c r="A8" s="96"/>
      <c r="B8" s="110" t="s">
        <v>43</v>
      </c>
      <c r="C8" s="98" t="s">
        <v>320</v>
      </c>
      <c r="D8" s="99">
        <v>3</v>
      </c>
      <c r="E8" s="100">
        <v>4</v>
      </c>
      <c r="F8" s="105" t="s">
        <v>524</v>
      </c>
      <c r="G8" s="102">
        <f>'อ.เมือง '!G39</f>
        <v>2324</v>
      </c>
      <c r="H8" s="102">
        <f>'อ.เมือง '!H39</f>
        <v>2432</v>
      </c>
      <c r="I8" s="103" t="e">
        <f>'อ.เมือง '!I39</f>
        <v>#N/A</v>
      </c>
      <c r="J8" s="103">
        <f>'อ.เมือง '!J39</f>
        <v>1773</v>
      </c>
      <c r="K8" s="104" t="s">
        <v>580</v>
      </c>
      <c r="L8" s="66"/>
    </row>
    <row r="9" spans="1:12" s="14" customFormat="1" ht="23.25" customHeight="1">
      <c r="A9" s="96"/>
      <c r="B9" s="107"/>
      <c r="C9" s="98" t="s">
        <v>44</v>
      </c>
      <c r="D9" s="99">
        <v>3</v>
      </c>
      <c r="E9" s="100">
        <v>3</v>
      </c>
      <c r="F9" s="105" t="s">
        <v>525</v>
      </c>
      <c r="G9" s="102">
        <f>'อ.เมือง '!G43</f>
        <v>1254</v>
      </c>
      <c r="H9" s="102">
        <f>'อ.เมือง '!H43</f>
        <v>1357</v>
      </c>
      <c r="I9" s="103" t="e">
        <f>'อ.เมือง '!I43</f>
        <v>#N/A</v>
      </c>
      <c r="J9" s="103">
        <f>'อ.เมือง '!J43</f>
        <v>1132</v>
      </c>
      <c r="K9" s="111" t="s">
        <v>595</v>
      </c>
      <c r="L9" s="33"/>
    </row>
    <row r="10" spans="1:12" s="14" customFormat="1" ht="23.25" customHeight="1">
      <c r="A10" s="96"/>
      <c r="B10" s="110" t="s">
        <v>45</v>
      </c>
      <c r="C10" s="112" t="s">
        <v>46</v>
      </c>
      <c r="D10" s="99">
        <v>2</v>
      </c>
      <c r="E10" s="100">
        <v>3</v>
      </c>
      <c r="F10" s="101" t="s">
        <v>525</v>
      </c>
      <c r="G10" s="102">
        <f>'อ.เมือง '!G47</f>
        <v>2143</v>
      </c>
      <c r="H10" s="102">
        <f>'อ.เมือง '!H47</f>
        <v>2204</v>
      </c>
      <c r="I10" s="103" t="e">
        <f>'อ.เมือง '!I47</f>
        <v>#N/A</v>
      </c>
      <c r="J10" s="103">
        <f>'อ.เมือง '!J47</f>
        <v>1769</v>
      </c>
      <c r="K10" s="104" t="s">
        <v>594</v>
      </c>
      <c r="L10" s="32"/>
    </row>
    <row r="11" spans="1:12" s="14" customFormat="1" ht="23.25" customHeight="1">
      <c r="A11" s="96"/>
      <c r="B11" s="110"/>
      <c r="C11" s="98" t="s">
        <v>47</v>
      </c>
      <c r="D11" s="99">
        <v>3</v>
      </c>
      <c r="E11" s="100">
        <v>3</v>
      </c>
      <c r="F11" s="105" t="s">
        <v>525</v>
      </c>
      <c r="G11" s="102">
        <f>'อ.เมือง '!G51</f>
        <v>1267</v>
      </c>
      <c r="H11" s="102">
        <f>'อ.เมือง '!H51</f>
        <v>1334</v>
      </c>
      <c r="I11" s="103" t="e">
        <f>'อ.เมือง '!I51</f>
        <v>#N/A</v>
      </c>
      <c r="J11" s="103">
        <f>'อ.เมือง '!J51</f>
        <v>1066</v>
      </c>
      <c r="K11" s="104" t="s">
        <v>1256</v>
      </c>
      <c r="L11" s="33"/>
    </row>
    <row r="12" spans="1:12" s="14" customFormat="1" ht="23.25" customHeight="1">
      <c r="A12" s="113"/>
      <c r="B12" s="106" t="s">
        <v>52</v>
      </c>
      <c r="C12" s="112" t="s">
        <v>259</v>
      </c>
      <c r="D12" s="114">
        <v>3</v>
      </c>
      <c r="E12" s="115">
        <v>7</v>
      </c>
      <c r="F12" s="116" t="s">
        <v>522</v>
      </c>
      <c r="G12" s="102">
        <f>'อ.เมือง '!G59</f>
        <v>3479</v>
      </c>
      <c r="H12" s="102">
        <f>'อ.เมือง '!H59</f>
        <v>3660</v>
      </c>
      <c r="I12" s="103" t="e">
        <f>'อ.เมือง '!I59</f>
        <v>#N/A</v>
      </c>
      <c r="J12" s="103">
        <f>'อ.เมือง '!J59</f>
        <v>2724</v>
      </c>
      <c r="K12" s="104"/>
      <c r="L12" s="32"/>
    </row>
    <row r="13" spans="1:12" s="14" customFormat="1" ht="23.25" customHeight="1">
      <c r="A13" s="96"/>
      <c r="B13" s="107"/>
      <c r="C13" s="98" t="s">
        <v>322</v>
      </c>
      <c r="D13" s="108">
        <v>3</v>
      </c>
      <c r="E13" s="109">
        <v>8</v>
      </c>
      <c r="F13" s="105" t="s">
        <v>534</v>
      </c>
      <c r="G13" s="102">
        <f>'อ.เมือง '!G69</f>
        <v>6976</v>
      </c>
      <c r="H13" s="102">
        <f>'อ.เมือง '!H69</f>
        <v>6878</v>
      </c>
      <c r="I13" s="103" t="e">
        <f>'อ.เมือง '!I69</f>
        <v>#N/A</v>
      </c>
      <c r="J13" s="103">
        <f>'อ.เมือง '!J69</f>
        <v>9223</v>
      </c>
      <c r="K13" s="104"/>
      <c r="L13" s="33"/>
    </row>
    <row r="14" spans="1:12" s="14" customFormat="1" ht="23.25" customHeight="1">
      <c r="A14" s="96"/>
      <c r="B14" s="110" t="s">
        <v>53</v>
      </c>
      <c r="C14" s="117" t="s">
        <v>318</v>
      </c>
      <c r="D14" s="108">
        <v>5</v>
      </c>
      <c r="E14" s="109">
        <v>6</v>
      </c>
      <c r="F14" s="105" t="s">
        <v>1015</v>
      </c>
      <c r="G14" s="103">
        <f>'อ.เมือง '!G85</f>
        <v>8638</v>
      </c>
      <c r="H14" s="103">
        <f>'อ.เมือง '!H85</f>
        <v>9517</v>
      </c>
      <c r="I14" s="103" t="e">
        <f>'อ.เมือง '!I85</f>
        <v>#N/A</v>
      </c>
      <c r="J14" s="103">
        <f>'อ.เมือง '!J85</f>
        <v>11804</v>
      </c>
      <c r="K14" s="104"/>
      <c r="L14" s="33"/>
    </row>
    <row r="15" spans="1:12" s="14" customFormat="1" ht="23.25" customHeight="1">
      <c r="A15" s="96"/>
      <c r="B15" s="107"/>
      <c r="C15" s="117" t="s">
        <v>54</v>
      </c>
      <c r="D15" s="108">
        <v>3</v>
      </c>
      <c r="E15" s="109">
        <v>1</v>
      </c>
      <c r="F15" s="105" t="s">
        <v>527</v>
      </c>
      <c r="G15" s="103">
        <f>'อ.เมือง '!G87</f>
        <v>607</v>
      </c>
      <c r="H15" s="103">
        <f>'อ.เมือง '!H87</f>
        <v>619</v>
      </c>
      <c r="I15" s="103" t="e">
        <f>'อ.เมือง '!I87</f>
        <v>#N/A</v>
      </c>
      <c r="J15" s="103">
        <f>'อ.เมือง '!J87</f>
        <v>843</v>
      </c>
      <c r="K15" s="104"/>
      <c r="L15" s="33"/>
    </row>
    <row r="16" spans="1:12" s="14" customFormat="1" ht="38.25" customHeight="1">
      <c r="A16" s="96"/>
      <c r="B16" s="106" t="s">
        <v>56</v>
      </c>
      <c r="C16" s="98" t="s">
        <v>319</v>
      </c>
      <c r="D16" s="99">
        <v>4</v>
      </c>
      <c r="E16" s="100">
        <v>4</v>
      </c>
      <c r="F16" s="525" t="s">
        <v>2033</v>
      </c>
      <c r="G16" s="103">
        <f>'อ.เมือง '!G97</f>
        <v>4260</v>
      </c>
      <c r="H16" s="103">
        <f>'อ.เมือง '!H97</f>
        <v>4665</v>
      </c>
      <c r="I16" s="103" t="e">
        <f>'อ.เมือง '!I97</f>
        <v>#N/A</v>
      </c>
      <c r="J16" s="103">
        <f>'อ.เมือง '!J97</f>
        <v>4053</v>
      </c>
      <c r="K16" s="104"/>
      <c r="L16" s="33"/>
    </row>
    <row r="17" spans="1:12" s="14" customFormat="1" ht="23.25" customHeight="1">
      <c r="A17" s="96"/>
      <c r="B17" s="107"/>
      <c r="C17" s="117" t="s">
        <v>57</v>
      </c>
      <c r="D17" s="108">
        <v>3</v>
      </c>
      <c r="E17" s="109">
        <v>3</v>
      </c>
      <c r="F17" s="105" t="s">
        <v>525</v>
      </c>
      <c r="G17" s="102">
        <f>'อ.เมือง '!G101</f>
        <v>1450</v>
      </c>
      <c r="H17" s="102">
        <f>'อ.เมือง '!H101</f>
        <v>1516</v>
      </c>
      <c r="I17" s="103" t="e">
        <f>'อ.เมือง '!I101</f>
        <v>#N/A</v>
      </c>
      <c r="J17" s="103">
        <f>'อ.เมือง '!J101</f>
        <v>1629</v>
      </c>
      <c r="K17" s="104"/>
      <c r="L17" s="33"/>
    </row>
    <row r="18" spans="1:12" s="14" customFormat="1" ht="23.25" customHeight="1">
      <c r="A18" s="96"/>
      <c r="B18" s="110" t="s">
        <v>58</v>
      </c>
      <c r="C18" s="117" t="s">
        <v>59</v>
      </c>
      <c r="D18" s="99">
        <v>3</v>
      </c>
      <c r="E18" s="100">
        <v>5</v>
      </c>
      <c r="F18" s="105" t="s">
        <v>528</v>
      </c>
      <c r="G18" s="102">
        <f>'อ.เมือง '!G108</f>
        <v>1974</v>
      </c>
      <c r="H18" s="102">
        <f>'อ.เมือง '!H108</f>
        <v>2055</v>
      </c>
      <c r="I18" s="103" t="e">
        <f>'อ.เมือง '!I108</f>
        <v>#N/A</v>
      </c>
      <c r="J18" s="103">
        <f>'อ.เมือง '!J108</f>
        <v>1716</v>
      </c>
      <c r="K18" s="104"/>
      <c r="L18" s="33"/>
    </row>
    <row r="19" spans="1:12" s="14" customFormat="1" ht="23.25" customHeight="1">
      <c r="A19" s="96"/>
      <c r="B19" s="110"/>
      <c r="C19" s="385" t="s">
        <v>1932</v>
      </c>
      <c r="D19" s="186">
        <v>3</v>
      </c>
      <c r="E19" s="154">
        <v>5</v>
      </c>
      <c r="F19" s="121" t="s">
        <v>525</v>
      </c>
      <c r="G19" s="102">
        <f>'อ.เมือง '!G112</f>
        <v>711</v>
      </c>
      <c r="H19" s="102">
        <f>'อ.เมือง '!H112</f>
        <v>782</v>
      </c>
      <c r="I19" s="103" t="e">
        <f>'อ.เมือง '!I112</f>
        <v>#N/A</v>
      </c>
      <c r="J19" s="103">
        <f>'อ.เมือง '!J112</f>
        <v>638</v>
      </c>
      <c r="K19" s="104"/>
      <c r="L19" s="33"/>
    </row>
    <row r="20" spans="1:12" s="14" customFormat="1" ht="23.25" customHeight="1">
      <c r="A20" s="96"/>
      <c r="B20" s="107"/>
      <c r="C20" s="385" t="s">
        <v>2027</v>
      </c>
      <c r="D20" s="186"/>
      <c r="E20" s="154"/>
      <c r="F20" s="121" t="s">
        <v>530</v>
      </c>
      <c r="G20" s="122">
        <f>'อ.เมือง '!G115</f>
        <v>630</v>
      </c>
      <c r="H20" s="122">
        <f>'อ.เมือง '!H115</f>
        <v>614</v>
      </c>
      <c r="I20" s="122" t="e">
        <f>'อ.เมือง '!I115</f>
        <v>#N/A</v>
      </c>
      <c r="J20" s="122">
        <f>'อ.เมือง '!J115</f>
        <v>876</v>
      </c>
      <c r="K20" s="104"/>
      <c r="L20" s="33"/>
    </row>
    <row r="21" spans="1:12" s="14" customFormat="1" ht="23.25" customHeight="1">
      <c r="A21" s="96"/>
      <c r="B21" s="97" t="s">
        <v>66</v>
      </c>
      <c r="C21" s="117" t="s">
        <v>264</v>
      </c>
      <c r="D21" s="99">
        <v>3</v>
      </c>
      <c r="E21" s="100">
        <v>5</v>
      </c>
      <c r="F21" s="105" t="s">
        <v>528</v>
      </c>
      <c r="G21" s="102">
        <f>'อ.เมือง '!G121</f>
        <v>2587</v>
      </c>
      <c r="H21" s="102">
        <f>'อ.เมือง '!H121</f>
        <v>2686</v>
      </c>
      <c r="I21" s="103" t="e">
        <f>'อ.เมือง '!I121</f>
        <v>#N/A</v>
      </c>
      <c r="J21" s="103">
        <f>'อ.เมือง '!J121</f>
        <v>2646</v>
      </c>
      <c r="K21" s="104"/>
      <c r="L21" s="33"/>
    </row>
    <row r="22" spans="1:12" s="14" customFormat="1" ht="21">
      <c r="A22" s="96"/>
      <c r="B22" s="118" t="s">
        <v>65</v>
      </c>
      <c r="C22" s="117" t="s">
        <v>514</v>
      </c>
      <c r="D22" s="119">
        <v>3</v>
      </c>
      <c r="E22" s="120"/>
      <c r="F22" s="121"/>
      <c r="G22" s="122"/>
      <c r="H22" s="122"/>
      <c r="I22" s="123"/>
      <c r="J22" s="123"/>
      <c r="K22" s="111"/>
      <c r="L22" s="33"/>
    </row>
    <row r="23" spans="1:12" s="14" customFormat="1" ht="23.25" customHeight="1">
      <c r="A23" s="96"/>
      <c r="B23" s="97" t="s">
        <v>60</v>
      </c>
      <c r="C23" s="98" t="s">
        <v>1140</v>
      </c>
      <c r="D23" s="99"/>
      <c r="E23" s="124"/>
      <c r="F23" s="105"/>
      <c r="G23" s="102">
        <f>'อ.เมือง '!G122</f>
        <v>34943</v>
      </c>
      <c r="H23" s="102">
        <f>'อ.เมือง '!H122</f>
        <v>34731</v>
      </c>
      <c r="I23" s="103" t="e">
        <f>'อ.เมือง '!I122</f>
        <v>#N/A</v>
      </c>
      <c r="J23" s="103">
        <f>'อ.เมือง '!J122</f>
        <v>55810</v>
      </c>
      <c r="K23" s="104"/>
      <c r="L23" s="33"/>
    </row>
    <row r="24" spans="1:12" s="14" customFormat="1" ht="23.25" customHeight="1">
      <c r="A24" s="96"/>
      <c r="B24" s="106" t="s">
        <v>61</v>
      </c>
      <c r="C24" s="125" t="s">
        <v>422</v>
      </c>
      <c r="D24" s="126"/>
      <c r="E24" s="126"/>
      <c r="F24" s="127"/>
      <c r="G24" s="128">
        <f>'อ.เมือง '!G124</f>
        <v>30003</v>
      </c>
      <c r="H24" s="128">
        <f>'อ.เมือง '!H124</f>
        <v>34019</v>
      </c>
      <c r="I24" s="129" t="e">
        <f>'อ.เมือง '!I124</f>
        <v>#N/A</v>
      </c>
      <c r="J24" s="129">
        <f>'อ.เมือง '!J124</f>
        <v>37155</v>
      </c>
      <c r="K24" s="104"/>
      <c r="L24" s="52"/>
    </row>
    <row r="25" spans="1:12" s="14" customFormat="1" ht="23.25" customHeight="1">
      <c r="A25" s="130"/>
      <c r="B25" s="131" t="s">
        <v>62</v>
      </c>
      <c r="C25" s="132"/>
      <c r="D25" s="133"/>
      <c r="E25" s="133"/>
      <c r="F25" s="134"/>
      <c r="G25" s="135"/>
      <c r="H25" s="135"/>
      <c r="I25" s="136"/>
      <c r="J25" s="136"/>
      <c r="K25" s="104"/>
      <c r="L25" s="34"/>
    </row>
    <row r="26" spans="1:12" ht="23.25" customHeight="1">
      <c r="A26" s="137" t="s">
        <v>538</v>
      </c>
      <c r="B26" s="138"/>
      <c r="C26" s="139" t="s">
        <v>581</v>
      </c>
      <c r="D26" s="140"/>
      <c r="E26" s="140"/>
      <c r="F26" s="141"/>
      <c r="G26" s="142">
        <f>SUM(G3:G25)</f>
        <v>138529</v>
      </c>
      <c r="H26" s="142">
        <f>SUM(H3:H25)</f>
        <v>144852</v>
      </c>
      <c r="I26" s="143" t="e">
        <f>SUM(I3:I25)</f>
        <v>#N/A</v>
      </c>
      <c r="J26" s="143">
        <f>SUM(J3:J25)</f>
        <v>187032</v>
      </c>
      <c r="K26" s="144"/>
      <c r="L26" s="4"/>
    </row>
    <row r="27" spans="1:12" ht="23.25" customHeight="1">
      <c r="A27" s="145" t="s">
        <v>67</v>
      </c>
      <c r="B27" s="146" t="s">
        <v>68</v>
      </c>
      <c r="C27" s="90" t="s">
        <v>70</v>
      </c>
      <c r="D27" s="147"/>
      <c r="E27" s="148">
        <v>10</v>
      </c>
      <c r="F27" s="149" t="s">
        <v>542</v>
      </c>
      <c r="G27" s="94">
        <f>'อ.แกลง'!G14</f>
        <v>3609</v>
      </c>
      <c r="H27" s="94">
        <f>'อ.แกลง'!H14</f>
        <v>3783</v>
      </c>
      <c r="I27" s="95" t="e">
        <f>'อ.แกลง'!I14</f>
        <v>#N/A</v>
      </c>
      <c r="J27" s="95">
        <f>'อ.แกลง'!J14</f>
        <v>3765</v>
      </c>
      <c r="K27" s="150"/>
      <c r="L27" s="28"/>
    </row>
    <row r="28" spans="1:12" ht="23.25" customHeight="1">
      <c r="A28" s="151"/>
      <c r="B28" s="152" t="s">
        <v>69</v>
      </c>
      <c r="C28" s="98" t="s">
        <v>287</v>
      </c>
      <c r="D28" s="153">
        <v>3</v>
      </c>
      <c r="E28" s="154">
        <v>4</v>
      </c>
      <c r="F28" s="155" t="s">
        <v>524</v>
      </c>
      <c r="G28" s="156">
        <f>'อ.แกลง'!G20</f>
        <v>929</v>
      </c>
      <c r="H28" s="156">
        <f>'อ.แกลง'!H20</f>
        <v>996</v>
      </c>
      <c r="I28" s="157" t="e">
        <f>'อ.แกลง'!I20</f>
        <v>#N/A</v>
      </c>
      <c r="J28" s="157">
        <f>'อ.แกลง'!J20</f>
        <v>858</v>
      </c>
      <c r="K28" s="158"/>
      <c r="L28" s="28"/>
    </row>
    <row r="29" spans="1:12" ht="23.25" customHeight="1">
      <c r="A29" s="151"/>
      <c r="B29" s="159"/>
      <c r="C29" s="98" t="s">
        <v>1584</v>
      </c>
      <c r="D29" s="119">
        <v>3</v>
      </c>
      <c r="E29" s="154">
        <v>3</v>
      </c>
      <c r="F29" s="155" t="s">
        <v>525</v>
      </c>
      <c r="G29" s="156">
        <f>'อ.แกลง'!G24</f>
        <v>910</v>
      </c>
      <c r="H29" s="156">
        <f>'อ.แกลง'!H24</f>
        <v>923</v>
      </c>
      <c r="I29" s="157" t="e">
        <f>'อ.แกลง'!I24</f>
        <v>#N/A</v>
      </c>
      <c r="J29" s="157">
        <f>'อ.แกลง'!J24</f>
        <v>701</v>
      </c>
      <c r="K29" s="158"/>
      <c r="L29" s="28"/>
    </row>
    <row r="30" spans="1:12" ht="23.25" customHeight="1">
      <c r="A30" s="151"/>
      <c r="B30" s="160"/>
      <c r="C30" s="352" t="s">
        <v>1016</v>
      </c>
      <c r="D30" s="161">
        <v>2</v>
      </c>
      <c r="E30" s="154">
        <v>5</v>
      </c>
      <c r="F30" s="155" t="s">
        <v>528</v>
      </c>
      <c r="G30" s="156">
        <f>'อ.แกลง'!G30</f>
        <v>1130</v>
      </c>
      <c r="H30" s="156">
        <f>'อ.แกลง'!H30</f>
        <v>1241</v>
      </c>
      <c r="I30" s="157" t="e">
        <f>'อ.แกลง'!I30</f>
        <v>#N/A</v>
      </c>
      <c r="J30" s="157">
        <f>'อ.แกลง'!J30</f>
        <v>1043</v>
      </c>
      <c r="K30" s="158"/>
      <c r="L30" s="28"/>
    </row>
    <row r="31" spans="1:12" ht="19.5" customHeight="1">
      <c r="A31" s="162"/>
      <c r="B31" s="159"/>
      <c r="C31" s="98"/>
      <c r="D31" s="161"/>
      <c r="E31" s="154"/>
      <c r="F31" s="121" t="s">
        <v>561</v>
      </c>
      <c r="G31" s="156"/>
      <c r="H31" s="156"/>
      <c r="I31" s="157"/>
      <c r="J31" s="157"/>
      <c r="K31" s="158"/>
      <c r="L31" s="29"/>
    </row>
    <row r="32" spans="1:12" ht="23.25" customHeight="1">
      <c r="A32" s="162"/>
      <c r="B32" s="118" t="s">
        <v>75</v>
      </c>
      <c r="C32" s="98" t="s">
        <v>529</v>
      </c>
      <c r="D32" s="161">
        <v>3</v>
      </c>
      <c r="E32" s="154">
        <v>5</v>
      </c>
      <c r="F32" s="121" t="s">
        <v>528</v>
      </c>
      <c r="G32" s="156">
        <f>'อ.แกลง'!G36</f>
        <v>1643</v>
      </c>
      <c r="H32" s="156">
        <f>'อ.แกลง'!H36</f>
        <v>1737</v>
      </c>
      <c r="I32" s="157" t="e">
        <f>'อ.แกลง'!I36</f>
        <v>#N/A</v>
      </c>
      <c r="J32" s="157">
        <f>'อ.แกลง'!J36</f>
        <v>1490</v>
      </c>
      <c r="K32" s="158"/>
      <c r="L32" s="29"/>
    </row>
    <row r="33" spans="1:12" ht="23.25" customHeight="1">
      <c r="A33" s="162"/>
      <c r="B33" s="118" t="s">
        <v>76</v>
      </c>
      <c r="C33" s="98" t="s">
        <v>77</v>
      </c>
      <c r="D33" s="119">
        <v>4</v>
      </c>
      <c r="E33" s="154">
        <v>7</v>
      </c>
      <c r="F33" s="155" t="s">
        <v>2034</v>
      </c>
      <c r="G33" s="156">
        <f>'อ.แกลง'!G45</f>
        <v>4638</v>
      </c>
      <c r="H33" s="156">
        <f>'อ.แกลง'!H45</f>
        <v>4786</v>
      </c>
      <c r="I33" s="157" t="e">
        <f>'อ.แกลง'!I45</f>
        <v>#N/A</v>
      </c>
      <c r="J33" s="157">
        <f>'อ.แกลง'!J45</f>
        <v>5296</v>
      </c>
      <c r="K33" s="158"/>
      <c r="L33" s="29"/>
    </row>
    <row r="34" spans="1:12" ht="23.25" customHeight="1">
      <c r="A34" s="162"/>
      <c r="B34" s="118" t="s">
        <v>78</v>
      </c>
      <c r="C34" s="98" t="s">
        <v>79</v>
      </c>
      <c r="D34" s="119">
        <v>2</v>
      </c>
      <c r="E34" s="154">
        <v>6</v>
      </c>
      <c r="F34" s="155" t="s">
        <v>2035</v>
      </c>
      <c r="G34" s="156">
        <f>'อ.แกลง'!G53</f>
        <v>2612</v>
      </c>
      <c r="H34" s="156">
        <f>'อ.แกลง'!H53</f>
        <v>3129</v>
      </c>
      <c r="I34" s="157" t="e">
        <f>'อ.แกลง'!I53</f>
        <v>#N/A</v>
      </c>
      <c r="J34" s="157">
        <f>'อ.แกลง'!J53</f>
        <v>4269</v>
      </c>
      <c r="K34" s="158"/>
      <c r="L34" s="29"/>
    </row>
    <row r="35" spans="1:12" ht="23.25" customHeight="1">
      <c r="A35" s="162"/>
      <c r="B35" s="152" t="s">
        <v>84</v>
      </c>
      <c r="C35" s="98" t="s">
        <v>85</v>
      </c>
      <c r="D35" s="119">
        <v>4</v>
      </c>
      <c r="E35" s="154">
        <v>8</v>
      </c>
      <c r="F35" s="121" t="s">
        <v>523</v>
      </c>
      <c r="G35" s="156">
        <f>'อ.แกลง'!G62</f>
        <v>1531</v>
      </c>
      <c r="H35" s="156">
        <f>'อ.แกลง'!H62</f>
        <v>1678</v>
      </c>
      <c r="I35" s="157" t="e">
        <f>'อ.แกลง'!I62</f>
        <v>#N/A</v>
      </c>
      <c r="J35" s="157">
        <f>'อ.แกลง'!J62</f>
        <v>1505</v>
      </c>
      <c r="K35" s="158"/>
      <c r="L35" s="29"/>
    </row>
    <row r="36" spans="1:12" ht="63.75" customHeight="1">
      <c r="A36" s="151"/>
      <c r="B36" s="160"/>
      <c r="C36" s="163" t="s">
        <v>1017</v>
      </c>
      <c r="D36" s="119">
        <v>2</v>
      </c>
      <c r="E36" s="154">
        <v>3</v>
      </c>
      <c r="F36" s="155" t="s">
        <v>1018</v>
      </c>
      <c r="G36" s="164">
        <f>'อ.แกลง'!G66</f>
        <v>734</v>
      </c>
      <c r="H36" s="164">
        <f>'อ.แกลง'!H66</f>
        <v>731</v>
      </c>
      <c r="I36" s="165" t="e">
        <f>'อ.แกลง'!I66</f>
        <v>#N/A</v>
      </c>
      <c r="J36" s="165">
        <f>'อ.แกลง'!J66</f>
        <v>513</v>
      </c>
      <c r="K36" s="158"/>
      <c r="L36" s="29"/>
    </row>
    <row r="37" spans="1:12" ht="19.5" customHeight="1">
      <c r="A37" s="162"/>
      <c r="B37" s="152" t="s">
        <v>86</v>
      </c>
      <c r="C37" s="98" t="s">
        <v>87</v>
      </c>
      <c r="D37" s="119">
        <v>3</v>
      </c>
      <c r="E37" s="154">
        <v>8</v>
      </c>
      <c r="F37" s="121" t="s">
        <v>523</v>
      </c>
      <c r="G37" s="156">
        <f>'อ.แกลง'!G75</f>
        <v>2855</v>
      </c>
      <c r="H37" s="156">
        <f>'อ.แกลง'!H75</f>
        <v>3226</v>
      </c>
      <c r="I37" s="157" t="e">
        <f>'อ.แกลง'!I75</f>
        <v>#N/A</v>
      </c>
      <c r="J37" s="157">
        <f>'อ.แกลง'!J75</f>
        <v>3000</v>
      </c>
      <c r="K37" s="158"/>
      <c r="L37" s="29"/>
    </row>
    <row r="38" spans="1:12" ht="19.5" customHeight="1">
      <c r="A38" s="162"/>
      <c r="B38" s="159"/>
      <c r="C38" s="98" t="s">
        <v>88</v>
      </c>
      <c r="D38" s="161">
        <v>2</v>
      </c>
      <c r="E38" s="154">
        <v>3</v>
      </c>
      <c r="F38" s="121" t="s">
        <v>524</v>
      </c>
      <c r="G38" s="156">
        <f>'อ.แกลง'!G80</f>
        <v>1141</v>
      </c>
      <c r="H38" s="156">
        <f>'อ.แกลง'!H80</f>
        <v>1228</v>
      </c>
      <c r="I38" s="157" t="e">
        <f>'อ.แกลง'!I80</f>
        <v>#N/A</v>
      </c>
      <c r="J38" s="157">
        <f>'อ.แกลง'!J80</f>
        <v>897</v>
      </c>
      <c r="K38" s="158"/>
      <c r="L38" s="29"/>
    </row>
    <row r="39" spans="1:12" ht="19.5" customHeight="1">
      <c r="A39" s="162"/>
      <c r="B39" s="118" t="s">
        <v>89</v>
      </c>
      <c r="C39" s="98" t="s">
        <v>90</v>
      </c>
      <c r="D39" s="153">
        <v>3</v>
      </c>
      <c r="E39" s="154">
        <v>4</v>
      </c>
      <c r="F39" s="121" t="s">
        <v>524</v>
      </c>
      <c r="G39" s="156">
        <f>'อ.แกลง'!G85</f>
        <v>1505</v>
      </c>
      <c r="H39" s="156">
        <f>'อ.แกลง'!H85</f>
        <v>1619</v>
      </c>
      <c r="I39" s="157" t="e">
        <f>'อ.แกลง'!I85</f>
        <v>#N/A</v>
      </c>
      <c r="J39" s="157">
        <f>'อ.แกลง'!J85</f>
        <v>1214</v>
      </c>
      <c r="K39" s="158"/>
      <c r="L39" s="29"/>
    </row>
    <row r="40" spans="1:12" ht="19.5" customHeight="1">
      <c r="A40" s="162"/>
      <c r="B40" s="152"/>
      <c r="C40" s="98" t="s">
        <v>265</v>
      </c>
      <c r="D40" s="119">
        <v>2</v>
      </c>
      <c r="E40" s="154">
        <v>2</v>
      </c>
      <c r="F40" s="121" t="s">
        <v>530</v>
      </c>
      <c r="G40" s="156">
        <f>'อ.แกลง'!G88</f>
        <v>596</v>
      </c>
      <c r="H40" s="156">
        <f>'อ.แกลง'!H88</f>
        <v>615</v>
      </c>
      <c r="I40" s="157" t="e">
        <f>'อ.แกลง'!I88</f>
        <v>#N/A</v>
      </c>
      <c r="J40" s="157">
        <f>'อ.แกลง'!J88</f>
        <v>671</v>
      </c>
      <c r="K40" s="158"/>
      <c r="L40" s="29"/>
    </row>
    <row r="41" spans="1:12" ht="19.5" customHeight="1">
      <c r="A41" s="162"/>
      <c r="B41" s="159"/>
      <c r="C41" s="98" t="s">
        <v>103</v>
      </c>
      <c r="D41" s="119">
        <v>3</v>
      </c>
      <c r="E41" s="154">
        <v>2</v>
      </c>
      <c r="F41" s="121" t="s">
        <v>530</v>
      </c>
      <c r="G41" s="156">
        <f>'อ.แกลง'!G91</f>
        <v>652</v>
      </c>
      <c r="H41" s="156">
        <f>'อ.แกลง'!H91</f>
        <v>643</v>
      </c>
      <c r="I41" s="157" t="e">
        <f>'อ.แกลง'!I91</f>
        <v>#N/A</v>
      </c>
      <c r="J41" s="157">
        <f>'อ.แกลง'!J91</f>
        <v>599</v>
      </c>
      <c r="K41" s="158"/>
      <c r="L41" s="29"/>
    </row>
    <row r="42" spans="1:12" ht="19.5" customHeight="1">
      <c r="A42" s="162"/>
      <c r="B42" s="152" t="s">
        <v>104</v>
      </c>
      <c r="C42" s="98" t="s">
        <v>1582</v>
      </c>
      <c r="D42" s="161">
        <v>4</v>
      </c>
      <c r="E42" s="154">
        <v>8</v>
      </c>
      <c r="F42" s="155" t="s">
        <v>2044</v>
      </c>
      <c r="G42" s="156">
        <f>'สรุปสอ.'!G105</f>
        <v>1022</v>
      </c>
      <c r="H42" s="156">
        <f>'อ.แกลง'!H107</f>
        <v>5062</v>
      </c>
      <c r="I42" s="157" t="e">
        <f>'อ.แกลง'!I107</f>
        <v>#N/A</v>
      </c>
      <c r="J42" s="157">
        <f>'อ.แกลง'!J107</f>
        <v>4227</v>
      </c>
      <c r="K42" s="158"/>
      <c r="L42" s="28"/>
    </row>
    <row r="43" spans="1:12" ht="19.5" customHeight="1">
      <c r="A43" s="162"/>
      <c r="B43" s="159"/>
      <c r="C43" s="98" t="s">
        <v>106</v>
      </c>
      <c r="D43" s="161">
        <v>3</v>
      </c>
      <c r="E43" s="154">
        <v>4</v>
      </c>
      <c r="F43" s="121" t="s">
        <v>524</v>
      </c>
      <c r="G43" s="156">
        <f>'อ.แกลง'!G117</f>
        <v>2969</v>
      </c>
      <c r="H43" s="156">
        <f>'อ.แกลง'!H117</f>
        <v>3147</v>
      </c>
      <c r="I43" s="157" t="e">
        <f>'อ.แกลง'!I117</f>
        <v>#N/A</v>
      </c>
      <c r="J43" s="157">
        <f>'อ.แกลง'!J117</f>
        <v>3181</v>
      </c>
      <c r="K43" s="158"/>
      <c r="L43" s="29"/>
    </row>
    <row r="44" spans="1:12" ht="19.5" customHeight="1">
      <c r="A44" s="162"/>
      <c r="B44" s="118" t="s">
        <v>107</v>
      </c>
      <c r="C44" s="98" t="s">
        <v>108</v>
      </c>
      <c r="D44" s="161">
        <v>3</v>
      </c>
      <c r="E44" s="154">
        <v>13</v>
      </c>
      <c r="F44" s="121" t="s">
        <v>531</v>
      </c>
      <c r="G44" s="157">
        <f>'อ.แกลง'!G131</f>
        <v>4129</v>
      </c>
      <c r="H44" s="157">
        <f>'อ.แกลง'!H131</f>
        <v>4311</v>
      </c>
      <c r="I44" s="157" t="e">
        <f>'อ.แกลง'!I131</f>
        <v>#N/A</v>
      </c>
      <c r="J44" s="157">
        <f>'อ.แกลง'!J131</f>
        <v>3260</v>
      </c>
      <c r="K44" s="158"/>
      <c r="L44" s="29"/>
    </row>
    <row r="45" spans="1:12" ht="19.5" customHeight="1">
      <c r="A45" s="162"/>
      <c r="B45" s="152" t="s">
        <v>109</v>
      </c>
      <c r="C45" s="98" t="s">
        <v>110</v>
      </c>
      <c r="D45" s="119">
        <v>3</v>
      </c>
      <c r="E45" s="154">
        <v>8</v>
      </c>
      <c r="F45" s="121" t="s">
        <v>523</v>
      </c>
      <c r="G45" s="156">
        <f>'อ.แกลง'!G140</f>
        <v>2237</v>
      </c>
      <c r="H45" s="156">
        <f>'อ.แกลง'!H140</f>
        <v>2552</v>
      </c>
      <c r="I45" s="157" t="e">
        <f>'อ.แกลง'!I140</f>
        <v>#N/A</v>
      </c>
      <c r="J45" s="157">
        <f>'อ.แกลง'!J140</f>
        <v>2991</v>
      </c>
      <c r="K45" s="166"/>
      <c r="L45" s="29"/>
    </row>
    <row r="46" spans="1:12" ht="19.5" customHeight="1">
      <c r="A46" s="162"/>
      <c r="B46" s="159"/>
      <c r="C46" s="98" t="s">
        <v>111</v>
      </c>
      <c r="D46" s="119">
        <v>2</v>
      </c>
      <c r="E46" s="154">
        <v>6</v>
      </c>
      <c r="F46" s="121" t="s">
        <v>526</v>
      </c>
      <c r="G46" s="156">
        <f>'อ.แกลง'!G147</f>
        <v>1776</v>
      </c>
      <c r="H46" s="156">
        <f>'อ.แกลง'!H147</f>
        <v>1855</v>
      </c>
      <c r="I46" s="157" t="e">
        <f>'อ.แกลง'!I147</f>
        <v>#N/A</v>
      </c>
      <c r="J46" s="157">
        <f>'อ.แกลง'!J147</f>
        <v>1546</v>
      </c>
      <c r="K46" s="166"/>
      <c r="L46" s="29"/>
    </row>
    <row r="47" spans="1:12" ht="19.5" customHeight="1">
      <c r="A47" s="162"/>
      <c r="B47" s="152" t="s">
        <v>112</v>
      </c>
      <c r="C47" s="98" t="s">
        <v>113</v>
      </c>
      <c r="D47" s="119">
        <v>5</v>
      </c>
      <c r="E47" s="154">
        <v>6</v>
      </c>
      <c r="F47" s="793" t="s">
        <v>2047</v>
      </c>
      <c r="G47" s="156">
        <f>'อ.แกลง'!G160</f>
        <v>2512</v>
      </c>
      <c r="H47" s="156">
        <f>'อ.แกลง'!H160</f>
        <v>2633</v>
      </c>
      <c r="I47" s="156" t="e">
        <f>'อ.แกลง'!I160</f>
        <v>#N/A</v>
      </c>
      <c r="J47" s="156">
        <f>'อ.แกลง'!J160</f>
        <v>2248</v>
      </c>
      <c r="K47" s="166"/>
      <c r="L47" s="29"/>
    </row>
    <row r="48" spans="1:12" ht="19.5" customHeight="1">
      <c r="A48" s="162"/>
      <c r="B48" s="107"/>
      <c r="C48" s="98" t="s">
        <v>117</v>
      </c>
      <c r="D48" s="119">
        <v>3</v>
      </c>
      <c r="E48" s="154">
        <v>4</v>
      </c>
      <c r="F48" s="793" t="s">
        <v>2046</v>
      </c>
      <c r="G48" s="167">
        <f>'อ.แกลง'!G172</f>
        <v>2533</v>
      </c>
      <c r="H48" s="167">
        <f>'อ.แกลง'!H172</f>
        <v>2646</v>
      </c>
      <c r="I48" s="167" t="e">
        <f>'อ.แกลง'!I172</f>
        <v>#N/A</v>
      </c>
      <c r="J48" s="167">
        <f>'อ.แกลง'!J172</f>
        <v>2034</v>
      </c>
      <c r="K48" s="166"/>
      <c r="L48" s="29"/>
    </row>
    <row r="49" spans="1:12" ht="19.5" customHeight="1">
      <c r="A49" s="162"/>
      <c r="B49" s="118" t="s">
        <v>121</v>
      </c>
      <c r="C49" s="98" t="s">
        <v>122</v>
      </c>
      <c r="D49" s="119">
        <v>3</v>
      </c>
      <c r="E49" s="154">
        <v>9</v>
      </c>
      <c r="F49" s="793" t="s">
        <v>2045</v>
      </c>
      <c r="G49" s="156">
        <f>'อ.แกลง'!G188</f>
        <v>2973</v>
      </c>
      <c r="H49" s="156">
        <f>'อ.แกลง'!H188</f>
        <v>3142</v>
      </c>
      <c r="I49" s="157" t="e">
        <f>'อ.แกลง'!I188</f>
        <v>#N/A</v>
      </c>
      <c r="J49" s="157">
        <f>'อ.แกลง'!J188</f>
        <v>2828</v>
      </c>
      <c r="K49" s="166"/>
      <c r="L49" s="28"/>
    </row>
    <row r="50" spans="1:12" ht="19.5" customHeight="1">
      <c r="A50" s="162"/>
      <c r="B50" s="152" t="s">
        <v>123</v>
      </c>
      <c r="C50" s="98" t="s">
        <v>2040</v>
      </c>
      <c r="D50" s="119">
        <v>4</v>
      </c>
      <c r="E50" s="154">
        <v>8</v>
      </c>
      <c r="F50" s="121" t="s">
        <v>523</v>
      </c>
      <c r="G50" s="156">
        <f>'อ.แกลง'!G197</f>
        <v>2902</v>
      </c>
      <c r="H50" s="156">
        <f>'อ.แกลง'!H197</f>
        <v>3168</v>
      </c>
      <c r="I50" s="157" t="e">
        <f>'อ.แกลง'!I197</f>
        <v>#N/A</v>
      </c>
      <c r="J50" s="157">
        <f>'อ.แกลง'!J197</f>
        <v>2036</v>
      </c>
      <c r="K50" s="166"/>
      <c r="L50" s="29"/>
    </row>
    <row r="51" spans="1:12" ht="19.5" customHeight="1">
      <c r="A51" s="162"/>
      <c r="B51" s="561" t="s">
        <v>2038</v>
      </c>
      <c r="C51" s="98" t="s">
        <v>266</v>
      </c>
      <c r="D51" s="119">
        <v>3</v>
      </c>
      <c r="E51" s="154">
        <v>8</v>
      </c>
      <c r="F51" s="155" t="s">
        <v>552</v>
      </c>
      <c r="G51" s="156">
        <f>'อ.แกลง'!G211</f>
        <v>3102</v>
      </c>
      <c r="H51" s="156">
        <f>'อ.แกลง'!H211</f>
        <v>3258</v>
      </c>
      <c r="I51" s="157" t="e">
        <f>'อ.แกลง'!I211</f>
        <v>#N/A</v>
      </c>
      <c r="J51" s="157">
        <f>'อ.แกลง'!J211</f>
        <v>2444</v>
      </c>
      <c r="K51" s="166"/>
      <c r="L51" s="29"/>
    </row>
    <row r="52" spans="1:12" ht="19.5" customHeight="1">
      <c r="A52" s="162"/>
      <c r="B52" s="168"/>
      <c r="C52" s="125"/>
      <c r="D52" s="169"/>
      <c r="E52" s="170"/>
      <c r="F52" s="171" t="s">
        <v>1124</v>
      </c>
      <c r="G52" s="172">
        <f>'อ.แกลง'!G212</f>
        <v>8911</v>
      </c>
      <c r="H52" s="172">
        <f>'อ.แกลง'!H212</f>
        <v>9823</v>
      </c>
      <c r="I52" s="173" t="e">
        <f>'อ.แกลง'!I212</f>
        <v>#N/A</v>
      </c>
      <c r="J52" s="173">
        <f>'อ.แกลง'!J212</f>
        <v>11398</v>
      </c>
      <c r="K52" s="166"/>
      <c r="L52" s="28"/>
    </row>
    <row r="53" spans="1:12" ht="19.5" customHeight="1">
      <c r="A53" s="137" t="s">
        <v>543</v>
      </c>
      <c r="B53" s="138"/>
      <c r="C53" s="139" t="s">
        <v>582</v>
      </c>
      <c r="D53" s="140"/>
      <c r="E53" s="140"/>
      <c r="F53" s="141"/>
      <c r="G53" s="174">
        <f>SUM(G27:G52)</f>
        <v>59551</v>
      </c>
      <c r="H53" s="174">
        <f>SUM(H27:H52)</f>
        <v>67932</v>
      </c>
      <c r="I53" s="175" t="e">
        <f>SUM(I27:I52)</f>
        <v>#N/A</v>
      </c>
      <c r="J53" s="175">
        <f>SUM(J27:J52)</f>
        <v>64014</v>
      </c>
      <c r="K53" s="176"/>
      <c r="L53" s="4"/>
    </row>
    <row r="54" spans="1:12" ht="39.75" customHeight="1">
      <c r="A54" s="177" t="s">
        <v>130</v>
      </c>
      <c r="B54" s="178" t="s">
        <v>131</v>
      </c>
      <c r="C54" s="112" t="s">
        <v>132</v>
      </c>
      <c r="D54" s="179"/>
      <c r="E54" s="180">
        <v>7</v>
      </c>
      <c r="F54" s="254" t="s">
        <v>2036</v>
      </c>
      <c r="G54" s="181">
        <f>'อ.บ้านค่าย'!G21</f>
        <v>4206</v>
      </c>
      <c r="H54" s="181">
        <f>'อ.บ้านค่าย'!H21</f>
        <v>4584</v>
      </c>
      <c r="I54" s="182">
        <f>'อ.บ้านค่าย'!I21</f>
        <v>8790</v>
      </c>
      <c r="J54" s="182">
        <f>'อ.บ้านค่าย'!J21</f>
        <v>4595</v>
      </c>
      <c r="K54" s="150"/>
      <c r="L54" s="35"/>
    </row>
    <row r="55" spans="1:12" ht="19.5" customHeight="1">
      <c r="A55" s="177"/>
      <c r="B55" s="152"/>
      <c r="C55" s="256" t="s">
        <v>250</v>
      </c>
      <c r="D55" s="119"/>
      <c r="E55" s="184">
        <f>SUM(E56+E57+E58+E59+E60+E61+E62+E63+E64+E65+E66+E67+E68+E69+E70)</f>
        <v>59</v>
      </c>
      <c r="F55" s="121"/>
      <c r="G55" s="102"/>
      <c r="H55" s="102"/>
      <c r="I55" s="103"/>
      <c r="J55" s="103"/>
      <c r="K55" s="158"/>
      <c r="L55" s="30"/>
    </row>
    <row r="56" spans="1:12" ht="19.5" customHeight="1">
      <c r="A56" s="177"/>
      <c r="B56" s="185" t="s">
        <v>267</v>
      </c>
      <c r="C56" s="183" t="s">
        <v>268</v>
      </c>
      <c r="D56" s="119">
        <v>2</v>
      </c>
      <c r="E56" s="184">
        <v>2</v>
      </c>
      <c r="F56" s="121" t="s">
        <v>530</v>
      </c>
      <c r="G56" s="102">
        <f>'อ.บ้านค่าย'!G25</f>
        <v>936</v>
      </c>
      <c r="H56" s="102">
        <f>'อ.บ้านค่าย'!H25</f>
        <v>1011</v>
      </c>
      <c r="I56" s="103" t="e">
        <f>'อ.บ้านค่าย'!I25</f>
        <v>#N/A</v>
      </c>
      <c r="J56" s="103">
        <f>'อ.บ้านค่าย'!J25</f>
        <v>921</v>
      </c>
      <c r="K56" s="158"/>
      <c r="L56" s="29"/>
    </row>
    <row r="57" spans="1:12" ht="19.5" customHeight="1">
      <c r="A57" s="177"/>
      <c r="B57" s="185"/>
      <c r="C57" s="183" t="s">
        <v>136</v>
      </c>
      <c r="D57" s="186">
        <v>3</v>
      </c>
      <c r="E57" s="184">
        <v>4</v>
      </c>
      <c r="F57" s="155" t="s">
        <v>524</v>
      </c>
      <c r="G57" s="102">
        <f>'อ.บ้านค่าย'!G30</f>
        <v>2852</v>
      </c>
      <c r="H57" s="102">
        <f>'อ.บ้านค่าย'!H30</f>
        <v>3030</v>
      </c>
      <c r="I57" s="103" t="e">
        <f>'อ.บ้านค่าย'!I30</f>
        <v>#N/A</v>
      </c>
      <c r="J57" s="103">
        <f>'อ.บ้านค่าย'!J30</f>
        <v>2956</v>
      </c>
      <c r="K57" s="158"/>
      <c r="L57" s="28"/>
    </row>
    <row r="58" spans="1:12" ht="19.5" customHeight="1">
      <c r="A58" s="177"/>
      <c r="B58" s="185"/>
      <c r="C58" s="183" t="s">
        <v>137</v>
      </c>
      <c r="D58" s="186">
        <v>2</v>
      </c>
      <c r="E58" s="184">
        <v>2</v>
      </c>
      <c r="F58" s="155" t="s">
        <v>530</v>
      </c>
      <c r="G58" s="102">
        <f>'อ.บ้านค่าย'!G33</f>
        <v>647</v>
      </c>
      <c r="H58" s="102">
        <f>'อ.บ้านค่าย'!H33</f>
        <v>723</v>
      </c>
      <c r="I58" s="103" t="e">
        <f>'อ.บ้านค่าย'!I33</f>
        <v>#N/A</v>
      </c>
      <c r="J58" s="103">
        <f>'อ.บ้านค่าย'!J33</f>
        <v>621</v>
      </c>
      <c r="K58" s="158"/>
      <c r="L58" s="28"/>
    </row>
    <row r="59" spans="1:12" ht="19.5" customHeight="1">
      <c r="A59" s="177"/>
      <c r="B59" s="187"/>
      <c r="C59" s="183" t="s">
        <v>269</v>
      </c>
      <c r="D59" s="186">
        <v>3</v>
      </c>
      <c r="E59" s="184">
        <v>3</v>
      </c>
      <c r="F59" s="155" t="s">
        <v>525</v>
      </c>
      <c r="G59" s="102">
        <f>'อ.บ้านค่าย'!G37</f>
        <v>2074</v>
      </c>
      <c r="H59" s="102">
        <f>'อ.บ้านค่าย'!H37</f>
        <v>1959</v>
      </c>
      <c r="I59" s="103" t="e">
        <f>'อ.บ้านค่าย'!I37</f>
        <v>#N/A</v>
      </c>
      <c r="J59" s="103">
        <f>'อ.บ้านค่าย'!J37</f>
        <v>3114</v>
      </c>
      <c r="K59" s="158"/>
      <c r="L59" s="28"/>
    </row>
    <row r="60" spans="1:12" ht="19.5" customHeight="1">
      <c r="A60" s="177" t="s">
        <v>130</v>
      </c>
      <c r="B60" s="152" t="s">
        <v>252</v>
      </c>
      <c r="C60" s="183" t="s">
        <v>138</v>
      </c>
      <c r="D60" s="186">
        <v>3</v>
      </c>
      <c r="E60" s="184">
        <v>4</v>
      </c>
      <c r="F60" s="155" t="s">
        <v>524</v>
      </c>
      <c r="G60" s="102">
        <f>'อ.บ้านค่าย'!G42</f>
        <v>2455</v>
      </c>
      <c r="H60" s="102">
        <f>'อ.บ้านค่าย'!H42</f>
        <v>2571</v>
      </c>
      <c r="I60" s="103">
        <f>'อ.บ้านค่าย'!I42</f>
        <v>5026</v>
      </c>
      <c r="J60" s="103">
        <f>'อ.บ้านค่าย'!J42</f>
        <v>3228</v>
      </c>
      <c r="K60" s="158"/>
      <c r="L60" s="28"/>
    </row>
    <row r="61" spans="1:12" ht="19.5" customHeight="1">
      <c r="A61" s="177"/>
      <c r="B61" s="188"/>
      <c r="C61" s="183" t="s">
        <v>139</v>
      </c>
      <c r="D61" s="186">
        <v>4</v>
      </c>
      <c r="E61" s="184">
        <v>2</v>
      </c>
      <c r="F61" s="155" t="s">
        <v>530</v>
      </c>
      <c r="G61" s="102">
        <f>'อ.บ้านค่าย'!G45</f>
        <v>1916</v>
      </c>
      <c r="H61" s="102">
        <f>'อ.บ้านค่าย'!H45</f>
        <v>2027</v>
      </c>
      <c r="I61" s="103" t="e">
        <f>'อ.บ้านค่าย'!I45</f>
        <v>#N/A</v>
      </c>
      <c r="J61" s="103">
        <f>'อ.บ้านค่าย'!J45</f>
        <v>1871</v>
      </c>
      <c r="K61" s="158"/>
      <c r="L61" s="28"/>
    </row>
    <row r="62" spans="1:12" ht="19.5" customHeight="1">
      <c r="A62" s="189"/>
      <c r="B62" s="159"/>
      <c r="C62" s="183" t="s">
        <v>148</v>
      </c>
      <c r="D62" s="119">
        <v>3</v>
      </c>
      <c r="E62" s="184">
        <v>2</v>
      </c>
      <c r="F62" s="121" t="s">
        <v>530</v>
      </c>
      <c r="G62" s="102">
        <f>'อ.บ้านค่าย'!G48</f>
        <v>708</v>
      </c>
      <c r="H62" s="102">
        <f>'อ.บ้านค่าย'!H48</f>
        <v>706</v>
      </c>
      <c r="I62" s="103" t="e">
        <f>'อ.บ้านค่าย'!I48</f>
        <v>#N/A</v>
      </c>
      <c r="J62" s="103">
        <f>'อ.บ้านค่าย'!J48</f>
        <v>565</v>
      </c>
      <c r="K62" s="158"/>
      <c r="L62" s="29"/>
    </row>
    <row r="63" spans="1:12" ht="19.5" customHeight="1">
      <c r="A63" s="190"/>
      <c r="B63" s="191"/>
      <c r="C63" s="183" t="s">
        <v>150</v>
      </c>
      <c r="D63" s="119">
        <v>3</v>
      </c>
      <c r="E63" s="184">
        <v>3</v>
      </c>
      <c r="F63" s="121" t="s">
        <v>525</v>
      </c>
      <c r="G63" s="102">
        <f>'อ.บ้านค่าย'!G52</f>
        <v>1726</v>
      </c>
      <c r="H63" s="102">
        <f>'อ.บ้านค่าย'!H52</f>
        <v>1721</v>
      </c>
      <c r="I63" s="103" t="e">
        <f>'อ.บ้านค่าย'!I52</f>
        <v>#N/A</v>
      </c>
      <c r="J63" s="103">
        <f>'อ.บ้านค่าย'!J52</f>
        <v>1500</v>
      </c>
      <c r="K63" s="158"/>
      <c r="L63" s="29"/>
    </row>
    <row r="64" spans="1:12" ht="19.5" customHeight="1">
      <c r="A64" s="192"/>
      <c r="B64" s="193" t="s">
        <v>154</v>
      </c>
      <c r="C64" s="183" t="s">
        <v>270</v>
      </c>
      <c r="D64" s="119">
        <v>4</v>
      </c>
      <c r="E64" s="184">
        <v>9</v>
      </c>
      <c r="F64" s="121" t="s">
        <v>533</v>
      </c>
      <c r="G64" s="102">
        <f>'อ.บ้านค่าย'!G62</f>
        <v>3961</v>
      </c>
      <c r="H64" s="102">
        <f>'อ.บ้านค่าย'!H62</f>
        <v>4280</v>
      </c>
      <c r="I64" s="103" t="e">
        <f>'อ.บ้านค่าย'!I62</f>
        <v>#N/A</v>
      </c>
      <c r="J64" s="103">
        <f>'อ.บ้านค่าย'!J62</f>
        <v>3432</v>
      </c>
      <c r="K64" s="158"/>
      <c r="L64" s="29"/>
    </row>
    <row r="65" spans="1:12" ht="19.5" customHeight="1">
      <c r="A65" s="192"/>
      <c r="B65" s="187"/>
      <c r="C65" s="183" t="s">
        <v>155</v>
      </c>
      <c r="D65" s="119">
        <v>2</v>
      </c>
      <c r="E65" s="184">
        <v>2</v>
      </c>
      <c r="F65" s="121" t="s">
        <v>530</v>
      </c>
      <c r="G65" s="102">
        <f>'อ.บ้านค่าย'!G65</f>
        <v>478</v>
      </c>
      <c r="H65" s="102">
        <f>'อ.บ้านค่าย'!H65</f>
        <v>462</v>
      </c>
      <c r="I65" s="103">
        <f>'อ.บ้านค่าย'!I65</f>
        <v>940</v>
      </c>
      <c r="J65" s="103">
        <f>'อ.บ้านค่าย'!J65</f>
        <v>366</v>
      </c>
      <c r="K65" s="158"/>
      <c r="L65" s="29"/>
    </row>
    <row r="66" spans="1:12" ht="19.5" customHeight="1">
      <c r="A66" s="192"/>
      <c r="B66" s="193" t="s">
        <v>156</v>
      </c>
      <c r="C66" s="183" t="s">
        <v>271</v>
      </c>
      <c r="D66" s="119">
        <v>4</v>
      </c>
      <c r="E66" s="184">
        <v>3</v>
      </c>
      <c r="F66" s="121" t="s">
        <v>525</v>
      </c>
      <c r="G66" s="102">
        <f>'อ.บ้านค่าย'!G69</f>
        <v>1105</v>
      </c>
      <c r="H66" s="102">
        <f>'อ.บ้านค่าย'!H69</f>
        <v>1210</v>
      </c>
      <c r="I66" s="103">
        <f>'อ.บ้านค่าย'!I69</f>
        <v>2315</v>
      </c>
      <c r="J66" s="103">
        <f>'อ.บ้านค่าย'!J69</f>
        <v>958</v>
      </c>
      <c r="K66" s="158"/>
      <c r="L66" s="29"/>
    </row>
    <row r="67" spans="1:12" ht="19.5" customHeight="1">
      <c r="A67" s="192"/>
      <c r="B67" s="185"/>
      <c r="C67" s="183" t="s">
        <v>573</v>
      </c>
      <c r="D67" s="119">
        <v>2</v>
      </c>
      <c r="E67" s="184">
        <v>5</v>
      </c>
      <c r="F67" s="121" t="s">
        <v>528</v>
      </c>
      <c r="G67" s="102">
        <f>'อ.บ้านค่าย'!G75</f>
        <v>2161</v>
      </c>
      <c r="H67" s="102">
        <f>'อ.บ้านค่าย'!H75</f>
        <v>2227</v>
      </c>
      <c r="I67" s="103">
        <f>'อ.บ้านค่าย'!I75</f>
        <v>4388</v>
      </c>
      <c r="J67" s="103">
        <f>'อ.บ้านค่าย'!J75</f>
        <v>1563</v>
      </c>
      <c r="K67" s="158"/>
      <c r="L67" s="45"/>
    </row>
    <row r="68" spans="1:12" ht="19.5" customHeight="1">
      <c r="A68" s="192"/>
      <c r="B68" s="187"/>
      <c r="C68" s="183" t="s">
        <v>272</v>
      </c>
      <c r="D68" s="119">
        <v>3</v>
      </c>
      <c r="E68" s="184">
        <v>3</v>
      </c>
      <c r="F68" s="121" t="s">
        <v>525</v>
      </c>
      <c r="G68" s="102">
        <f>'อ.บ้านค่าย'!G79</f>
        <v>1684</v>
      </c>
      <c r="H68" s="102">
        <f>'อ.บ้านค่าย'!H79</f>
        <v>1808</v>
      </c>
      <c r="I68" s="103">
        <f>'อ.บ้านค่าย'!I79</f>
        <v>3492</v>
      </c>
      <c r="J68" s="103">
        <f>'อ.บ้านค่าย'!J79</f>
        <v>1774</v>
      </c>
      <c r="K68" s="158"/>
      <c r="L68" s="29"/>
    </row>
    <row r="69" spans="1:12" ht="19.5" customHeight="1">
      <c r="A69" s="192"/>
      <c r="B69" s="288" t="s">
        <v>274</v>
      </c>
      <c r="C69" s="183" t="s">
        <v>273</v>
      </c>
      <c r="D69" s="119">
        <v>3</v>
      </c>
      <c r="E69" s="184">
        <v>6</v>
      </c>
      <c r="F69" s="121" t="s">
        <v>526</v>
      </c>
      <c r="G69" s="122">
        <f>'อ.บ้านค่าย'!G86</f>
        <v>2033</v>
      </c>
      <c r="H69" s="122">
        <f>'อ.บ้านค่าย'!H86</f>
        <v>2093</v>
      </c>
      <c r="I69" s="123">
        <f>'อ.บ้านค่าย'!I86</f>
        <v>4126</v>
      </c>
      <c r="J69" s="123">
        <f>'อ.บ้านค่าย'!J86</f>
        <v>2082</v>
      </c>
      <c r="K69" s="158"/>
      <c r="L69" s="29"/>
    </row>
    <row r="70" spans="1:12" ht="19.5" customHeight="1">
      <c r="A70" s="194"/>
      <c r="B70" s="195" t="s">
        <v>158</v>
      </c>
      <c r="C70" s="196" t="s">
        <v>254</v>
      </c>
      <c r="D70" s="197">
        <v>3</v>
      </c>
      <c r="E70" s="198">
        <v>9</v>
      </c>
      <c r="F70" s="199" t="s">
        <v>534</v>
      </c>
      <c r="G70" s="102">
        <f>'อ.บ้านค่าย'!G96</f>
        <v>4353</v>
      </c>
      <c r="H70" s="102">
        <f>'อ.บ้านค่าย'!H96</f>
        <v>4488</v>
      </c>
      <c r="I70" s="103">
        <f>'อ.บ้านค่าย'!I96</f>
        <v>8841</v>
      </c>
      <c r="J70" s="103">
        <f>'อ.บ้านค่าย'!J96</f>
        <v>4373</v>
      </c>
      <c r="K70" s="158"/>
      <c r="L70" s="29"/>
    </row>
    <row r="71" spans="1:12" ht="20.25" customHeight="1">
      <c r="A71" s="200" t="s">
        <v>548</v>
      </c>
      <c r="B71" s="201"/>
      <c r="C71" s="202" t="s">
        <v>583</v>
      </c>
      <c r="D71" s="203"/>
      <c r="E71" s="203"/>
      <c r="F71" s="204"/>
      <c r="G71" s="142">
        <f>SUM(G54:G70)</f>
        <v>33295</v>
      </c>
      <c r="H71" s="142">
        <f>SUM(H54:H70)</f>
        <v>34900</v>
      </c>
      <c r="I71" s="143" t="e">
        <f>SUM(I54:I70)</f>
        <v>#N/A</v>
      </c>
      <c r="J71" s="143">
        <f>SUM(J54:J70)</f>
        <v>33919</v>
      </c>
      <c r="K71" s="205"/>
      <c r="L71" s="36"/>
    </row>
    <row r="72" spans="1:13" ht="23.25" customHeight="1">
      <c r="A72" s="206" t="s">
        <v>164</v>
      </c>
      <c r="B72" s="178" t="s">
        <v>165</v>
      </c>
      <c r="C72" s="90" t="s">
        <v>171</v>
      </c>
      <c r="D72" s="147"/>
      <c r="E72" s="148">
        <v>6</v>
      </c>
      <c r="F72" s="794" t="s">
        <v>2043</v>
      </c>
      <c r="G72" s="207">
        <f>'อ.ปลวกแดง'!G12</f>
        <v>11659</v>
      </c>
      <c r="H72" s="207">
        <f>'อ.ปลวกแดง'!H12</f>
        <v>11335</v>
      </c>
      <c r="I72" s="208" t="e">
        <f>'อ.ปลวกแดง'!I12</f>
        <v>#N/A</v>
      </c>
      <c r="J72" s="208">
        <f>'อ.ปลวกแดง'!J12</f>
        <v>28116</v>
      </c>
      <c r="K72" s="209"/>
      <c r="L72" s="28"/>
      <c r="M72" s="16"/>
    </row>
    <row r="73" spans="1:13" ht="23.25" customHeight="1">
      <c r="A73" s="151"/>
      <c r="B73" s="193"/>
      <c r="C73" s="210" t="s">
        <v>275</v>
      </c>
      <c r="D73" s="126"/>
      <c r="E73" s="126"/>
      <c r="F73" s="127"/>
      <c r="G73" s="172"/>
      <c r="H73" s="172"/>
      <c r="I73" s="173"/>
      <c r="J73" s="173"/>
      <c r="K73" s="211"/>
      <c r="L73" s="52"/>
      <c r="M73" s="16"/>
    </row>
    <row r="74" spans="1:13" ht="23.25" customHeight="1">
      <c r="A74" s="151"/>
      <c r="B74" s="188" t="s">
        <v>166</v>
      </c>
      <c r="C74" s="112" t="s">
        <v>276</v>
      </c>
      <c r="D74" s="179">
        <v>2</v>
      </c>
      <c r="E74" s="212">
        <v>2</v>
      </c>
      <c r="F74" s="213" t="s">
        <v>530</v>
      </c>
      <c r="G74" s="214">
        <f>'อ.ปลวกแดง'!G16</f>
        <v>2248</v>
      </c>
      <c r="H74" s="214">
        <f>'อ.ปลวกแดง'!H16</f>
        <v>2292</v>
      </c>
      <c r="I74" s="214" t="e">
        <f>'อ.ปลวกแดง'!I16</f>
        <v>#N/A</v>
      </c>
      <c r="J74" s="214">
        <f>'อ.ปลวกแดง'!J16</f>
        <v>2508</v>
      </c>
      <c r="K74" s="211"/>
      <c r="L74" s="29"/>
      <c r="M74" s="16"/>
    </row>
    <row r="75" spans="1:13" ht="29.25" customHeight="1">
      <c r="A75" s="151"/>
      <c r="B75" s="187"/>
      <c r="C75" s="98" t="s">
        <v>277</v>
      </c>
      <c r="D75" s="161">
        <v>3</v>
      </c>
      <c r="E75" s="154">
        <v>2</v>
      </c>
      <c r="F75" s="884" t="s">
        <v>2042</v>
      </c>
      <c r="G75" s="157">
        <f>'อ.ปลวกแดง'!G21</f>
        <v>2089</v>
      </c>
      <c r="H75" s="157">
        <f>'อ.ปลวกแดง'!H21</f>
        <v>1995</v>
      </c>
      <c r="I75" s="157" t="e">
        <f>'อ.ปลวกแดง'!I21</f>
        <v>#N/A</v>
      </c>
      <c r="J75" s="157">
        <f>'อ.ปลวกแดง'!J21</f>
        <v>6421</v>
      </c>
      <c r="K75" s="211"/>
      <c r="L75" s="28"/>
      <c r="M75" s="16"/>
    </row>
    <row r="76" spans="1:13" ht="23.25" customHeight="1">
      <c r="A76" s="151"/>
      <c r="B76" s="193" t="s">
        <v>167</v>
      </c>
      <c r="C76" s="98" t="s">
        <v>168</v>
      </c>
      <c r="D76" s="119">
        <v>3</v>
      </c>
      <c r="E76" s="154">
        <v>2</v>
      </c>
      <c r="F76" s="121" t="s">
        <v>530</v>
      </c>
      <c r="G76" s="157">
        <f>'อ.ปลวกแดง'!G24</f>
        <v>916</v>
      </c>
      <c r="H76" s="157">
        <f>'อ.ปลวกแดง'!H24</f>
        <v>892</v>
      </c>
      <c r="I76" s="157" t="e">
        <f>'อ.ปลวกแดง'!I24</f>
        <v>#N/A</v>
      </c>
      <c r="J76" s="157">
        <f>'อ.ปลวกแดง'!J24</f>
        <v>696</v>
      </c>
      <c r="K76" s="211"/>
      <c r="L76" s="29"/>
      <c r="M76" s="16"/>
    </row>
    <row r="77" spans="1:13" ht="23.25" customHeight="1">
      <c r="A77" s="151"/>
      <c r="B77" s="188"/>
      <c r="C77" s="98" t="s">
        <v>169</v>
      </c>
      <c r="D77" s="119">
        <v>2</v>
      </c>
      <c r="E77" s="154">
        <v>2</v>
      </c>
      <c r="F77" s="121" t="s">
        <v>530</v>
      </c>
      <c r="G77" s="157">
        <f>'อ.ปลวกแดง'!G27</f>
        <v>739</v>
      </c>
      <c r="H77" s="157">
        <f>'อ.ปลวกแดง'!H27</f>
        <v>745</v>
      </c>
      <c r="I77" s="157" t="e">
        <f>'อ.ปลวกแดง'!I27</f>
        <v>#N/A</v>
      </c>
      <c r="J77" s="157">
        <f>'อ.ปลวกแดง'!J27</f>
        <v>520</v>
      </c>
      <c r="K77" s="211"/>
      <c r="L77" s="29"/>
      <c r="M77" s="16"/>
    </row>
    <row r="78" spans="1:13" ht="23.25" customHeight="1">
      <c r="A78" s="151"/>
      <c r="B78" s="188"/>
      <c r="C78" s="98" t="s">
        <v>278</v>
      </c>
      <c r="D78" s="119">
        <v>2</v>
      </c>
      <c r="E78" s="154">
        <v>2</v>
      </c>
      <c r="F78" s="121" t="s">
        <v>530</v>
      </c>
      <c r="G78" s="157">
        <f>'อ.ปลวกแดง'!G30</f>
        <v>547</v>
      </c>
      <c r="H78" s="157">
        <f>'อ.ปลวกแดง'!H30</f>
        <v>546</v>
      </c>
      <c r="I78" s="157" t="e">
        <f>'อ.ปลวกแดง'!I30</f>
        <v>#N/A</v>
      </c>
      <c r="J78" s="157">
        <f>'อ.ปลวกแดง'!J30</f>
        <v>424</v>
      </c>
      <c r="K78" s="211"/>
      <c r="L78" s="29"/>
      <c r="M78" s="16"/>
    </row>
    <row r="79" spans="1:13" ht="23.25" customHeight="1">
      <c r="A79" s="151"/>
      <c r="B79" s="215" t="s">
        <v>170</v>
      </c>
      <c r="C79" s="98" t="s">
        <v>279</v>
      </c>
      <c r="D79" s="119">
        <v>5</v>
      </c>
      <c r="E79" s="154">
        <v>4</v>
      </c>
      <c r="F79" s="121" t="s">
        <v>524</v>
      </c>
      <c r="G79" s="157">
        <f>'อ.ปลวกแดง'!G35</f>
        <v>2482</v>
      </c>
      <c r="H79" s="157">
        <f>'อ.ปลวกแดง'!H35</f>
        <v>2566</v>
      </c>
      <c r="I79" s="157" t="e">
        <f>'อ.ปลวกแดง'!I35</f>
        <v>#N/A</v>
      </c>
      <c r="J79" s="157">
        <f>'อ.ปลวกแดง'!J35</f>
        <v>3499</v>
      </c>
      <c r="K79" s="211"/>
      <c r="L79" s="29"/>
      <c r="M79" s="16"/>
    </row>
    <row r="80" spans="1:13" ht="23.25" customHeight="1">
      <c r="A80" s="216"/>
      <c r="B80" s="193" t="s">
        <v>281</v>
      </c>
      <c r="C80" s="98" t="s">
        <v>280</v>
      </c>
      <c r="D80" s="119">
        <v>3</v>
      </c>
      <c r="E80" s="154">
        <v>3</v>
      </c>
      <c r="F80" s="121" t="s">
        <v>525</v>
      </c>
      <c r="G80" s="157">
        <f>'อ.ปลวกแดง'!G39</f>
        <v>5810</v>
      </c>
      <c r="H80" s="157">
        <f>'อ.ปลวกแดง'!H39</f>
        <v>5455</v>
      </c>
      <c r="I80" s="157" t="e">
        <f>'อ.ปลวกแดง'!I39</f>
        <v>#N/A</v>
      </c>
      <c r="J80" s="157">
        <f>'อ.ปลวกแดง'!J39</f>
        <v>24197</v>
      </c>
      <c r="K80" s="211"/>
      <c r="L80" s="29"/>
      <c r="M80" s="16"/>
    </row>
    <row r="81" spans="1:13" ht="23.25" customHeight="1">
      <c r="A81" s="217"/>
      <c r="B81" s="188"/>
      <c r="C81" s="98" t="s">
        <v>282</v>
      </c>
      <c r="D81" s="119">
        <v>3</v>
      </c>
      <c r="E81" s="154">
        <v>4</v>
      </c>
      <c r="F81" s="121" t="s">
        <v>524</v>
      </c>
      <c r="G81" s="157">
        <f>'อ.ปลวกแดง'!G44</f>
        <v>3850</v>
      </c>
      <c r="H81" s="157">
        <f>'อ.ปลวกแดง'!H44</f>
        <v>3577</v>
      </c>
      <c r="I81" s="157" t="e">
        <f>'อ.ปลวกแดง'!I44</f>
        <v>#N/A</v>
      </c>
      <c r="J81" s="157">
        <f>'อ.ปลวกแดง'!J44</f>
        <v>16472</v>
      </c>
      <c r="K81" s="211"/>
      <c r="L81" s="29"/>
      <c r="M81" s="16"/>
    </row>
    <row r="82" spans="1:13" ht="23.25" customHeight="1">
      <c r="A82" s="216"/>
      <c r="B82" s="193" t="s">
        <v>188</v>
      </c>
      <c r="C82" s="98" t="s">
        <v>189</v>
      </c>
      <c r="D82" s="119">
        <v>2</v>
      </c>
      <c r="E82" s="154">
        <v>4</v>
      </c>
      <c r="F82" s="121" t="s">
        <v>524</v>
      </c>
      <c r="G82" s="157">
        <f>'อ.ปลวกแดง'!G49</f>
        <v>4098</v>
      </c>
      <c r="H82" s="157">
        <f>'อ.ปลวกแดง'!H49</f>
        <v>4127</v>
      </c>
      <c r="I82" s="157" t="e">
        <f>'อ.ปลวกแดง'!I49</f>
        <v>#N/A</v>
      </c>
      <c r="J82" s="157">
        <f>'อ.ปลวกแดง'!J49</f>
        <v>6664</v>
      </c>
      <c r="K82" s="211"/>
      <c r="L82" s="29"/>
      <c r="M82" s="16"/>
    </row>
    <row r="83" spans="1:13" ht="23.25" customHeight="1">
      <c r="A83" s="216"/>
      <c r="B83" s="188"/>
      <c r="C83" s="196" t="s">
        <v>283</v>
      </c>
      <c r="D83" s="218">
        <v>3</v>
      </c>
      <c r="E83" s="219">
        <v>3</v>
      </c>
      <c r="F83" s="199" t="s">
        <v>525</v>
      </c>
      <c r="G83" s="157">
        <f>'อ.ปลวกแดง'!G53</f>
        <v>1385</v>
      </c>
      <c r="H83" s="157">
        <f>'อ.ปลวกแดง'!H53</f>
        <v>1395</v>
      </c>
      <c r="I83" s="157" t="e">
        <f>'อ.ปลวกแดง'!I53</f>
        <v>#N/A</v>
      </c>
      <c r="J83" s="157">
        <f>'อ.ปลวกแดง'!J53</f>
        <v>1846</v>
      </c>
      <c r="K83" s="211"/>
      <c r="L83" s="29"/>
      <c r="M83" s="16"/>
    </row>
    <row r="84" spans="1:13" ht="23.25" customHeight="1">
      <c r="A84" s="137" t="s">
        <v>547</v>
      </c>
      <c r="B84" s="138"/>
      <c r="C84" s="220"/>
      <c r="D84" s="221"/>
      <c r="E84" s="221"/>
      <c r="F84" s="222" t="s">
        <v>549</v>
      </c>
      <c r="G84" s="223">
        <f>SUM(G72:G83)</f>
        <v>35823</v>
      </c>
      <c r="H84" s="223">
        <f>SUM(H72:H83)</f>
        <v>34925</v>
      </c>
      <c r="I84" s="223" t="e">
        <f>SUM(I72:I83)</f>
        <v>#N/A</v>
      </c>
      <c r="J84" s="223">
        <f>SUM(J72:J83)</f>
        <v>91363</v>
      </c>
      <c r="K84" s="224"/>
      <c r="L84" s="4"/>
      <c r="M84" s="16"/>
    </row>
    <row r="85" spans="1:13" ht="42" customHeight="1">
      <c r="A85" s="225" t="s">
        <v>198</v>
      </c>
      <c r="B85" s="226" t="s">
        <v>199</v>
      </c>
      <c r="C85" s="227" t="s">
        <v>204</v>
      </c>
      <c r="D85" s="228"/>
      <c r="E85" s="229">
        <v>7</v>
      </c>
      <c r="F85" s="116" t="s">
        <v>2041</v>
      </c>
      <c r="G85" s="230">
        <f>'อ.บ้านฉาง'!G21</f>
        <v>14533</v>
      </c>
      <c r="H85" s="230">
        <f>'อ.บ้านฉาง'!H21</f>
        <v>15140</v>
      </c>
      <c r="I85" s="214" t="e">
        <f>'อ.บ้านฉาง'!I21</f>
        <v>#N/A</v>
      </c>
      <c r="J85" s="214">
        <f>'อ.บ้านฉาง'!J21</f>
        <v>18764</v>
      </c>
      <c r="K85" s="209" t="s">
        <v>584</v>
      </c>
      <c r="L85" s="29"/>
      <c r="M85" s="16"/>
    </row>
    <row r="86" spans="1:13" ht="23.25" customHeight="1">
      <c r="A86" s="231"/>
      <c r="B86" s="232"/>
      <c r="C86" s="814" t="s">
        <v>200</v>
      </c>
      <c r="D86" s="233"/>
      <c r="E86" s="234">
        <f>SUM(E87+E88+E90+E91+E92+E93+E94+E95+E96)</f>
        <v>15</v>
      </c>
      <c r="F86" s="235"/>
      <c r="G86" s="236"/>
      <c r="H86" s="236"/>
      <c r="I86" s="237"/>
      <c r="J86" s="237"/>
      <c r="K86" s="211"/>
      <c r="L86" s="30"/>
      <c r="M86" s="16"/>
    </row>
    <row r="87" spans="1:13" ht="23.25" customHeight="1">
      <c r="A87" s="238"/>
      <c r="B87" s="187"/>
      <c r="C87" s="239" t="s">
        <v>544</v>
      </c>
      <c r="D87" s="240" t="s">
        <v>205</v>
      </c>
      <c r="E87" s="212">
        <v>4</v>
      </c>
      <c r="F87" s="213" t="s">
        <v>524</v>
      </c>
      <c r="G87" s="214">
        <f>'อ.บ้านฉาง'!G30</f>
        <v>3922</v>
      </c>
      <c r="H87" s="214">
        <f>'อ.บ้านฉาง'!H30</f>
        <v>4126</v>
      </c>
      <c r="I87" s="214" t="e">
        <f>'อ.บ้านฉาง'!I30</f>
        <v>#N/A</v>
      </c>
      <c r="J87" s="214">
        <f>'อ.บ้านฉาง'!J30</f>
        <v>4927</v>
      </c>
      <c r="K87" s="211"/>
      <c r="L87" s="29"/>
      <c r="M87" s="16"/>
    </row>
    <row r="88" spans="1:13" ht="27.75" customHeight="1">
      <c r="A88" s="238"/>
      <c r="B88" s="215" t="s">
        <v>201</v>
      </c>
      <c r="C88" s="241" t="s">
        <v>202</v>
      </c>
      <c r="D88" s="242" t="s">
        <v>208</v>
      </c>
      <c r="E88" s="154">
        <v>3</v>
      </c>
      <c r="F88" s="121" t="s">
        <v>525</v>
      </c>
      <c r="G88" s="157">
        <f>'อ.บ้านฉาง'!G38</f>
        <v>7821</v>
      </c>
      <c r="H88" s="157">
        <f>'อ.บ้านฉาง'!H38</f>
        <v>7841</v>
      </c>
      <c r="I88" s="157" t="e">
        <f>'อ.บ้านฉาง'!I38</f>
        <v>#N/A</v>
      </c>
      <c r="J88" s="157">
        <f>'อ.บ้านฉาง'!J38</f>
        <v>9572</v>
      </c>
      <c r="K88" s="211"/>
      <c r="L88" s="29"/>
      <c r="M88" s="16"/>
    </row>
    <row r="89" spans="1:13" ht="37.5">
      <c r="A89" s="238"/>
      <c r="B89" s="188"/>
      <c r="C89" s="241"/>
      <c r="D89" s="242"/>
      <c r="E89" s="154"/>
      <c r="F89" s="155" t="s">
        <v>593</v>
      </c>
      <c r="G89" s="157">
        <v>0</v>
      </c>
      <c r="H89" s="157">
        <v>0</v>
      </c>
      <c r="I89" s="157">
        <v>0</v>
      </c>
      <c r="J89" s="157">
        <v>0</v>
      </c>
      <c r="K89" s="211"/>
      <c r="L89" s="29"/>
      <c r="M89" s="16"/>
    </row>
    <row r="90" spans="1:13" ht="36" customHeight="1">
      <c r="A90" s="238"/>
      <c r="B90" s="188" t="s">
        <v>288</v>
      </c>
      <c r="C90" s="243" t="s">
        <v>999</v>
      </c>
      <c r="D90" s="242" t="s">
        <v>211</v>
      </c>
      <c r="E90" s="154">
        <v>2</v>
      </c>
      <c r="F90" s="254" t="s">
        <v>1004</v>
      </c>
      <c r="G90" s="157">
        <f>'อ.บ้านฉาง'!G42</f>
        <v>1732</v>
      </c>
      <c r="H90" s="157">
        <f>'อ.บ้านฉาง'!H42</f>
        <v>1651</v>
      </c>
      <c r="I90" s="157" t="e">
        <f>'อ.บ้านฉาง'!I42</f>
        <v>#N/A</v>
      </c>
      <c r="J90" s="157">
        <f>'อ.บ้านฉาง'!J42</f>
        <v>1934</v>
      </c>
      <c r="K90" s="211"/>
      <c r="L90" s="29"/>
      <c r="M90" s="16"/>
    </row>
    <row r="91" spans="1:13" ht="32.25" customHeight="1">
      <c r="A91" s="238"/>
      <c r="B91" s="188"/>
      <c r="C91" s="244" t="s">
        <v>1000</v>
      </c>
      <c r="D91" s="245" t="s">
        <v>256</v>
      </c>
      <c r="E91" s="154">
        <v>1</v>
      </c>
      <c r="F91" s="254" t="s">
        <v>1005</v>
      </c>
      <c r="G91" s="157">
        <f>'อ.บ้านฉาง'!G45</f>
        <v>1081</v>
      </c>
      <c r="H91" s="157">
        <f>'อ.บ้านฉาง'!H45</f>
        <v>1154</v>
      </c>
      <c r="I91" s="157" t="e">
        <f>'อ.บ้านฉาง'!I45</f>
        <v>#N/A</v>
      </c>
      <c r="J91" s="157">
        <f>'อ.บ้านฉาง'!J45</f>
        <v>1046</v>
      </c>
      <c r="K91" s="211"/>
      <c r="L91" s="29"/>
      <c r="M91" s="16"/>
    </row>
    <row r="92" spans="1:13" ht="32.25" customHeight="1">
      <c r="A92" s="162"/>
      <c r="B92" s="159"/>
      <c r="C92" s="163" t="s">
        <v>1001</v>
      </c>
      <c r="D92" s="246" t="s">
        <v>216</v>
      </c>
      <c r="E92" s="154">
        <v>1</v>
      </c>
      <c r="F92" s="254" t="s">
        <v>1005</v>
      </c>
      <c r="G92" s="157">
        <f>'อ.บ้านฉาง'!G48</f>
        <v>2372</v>
      </c>
      <c r="H92" s="157">
        <f>'อ.บ้านฉาง'!H48</f>
        <v>2425</v>
      </c>
      <c r="I92" s="157" t="e">
        <f>'อ.บ้านฉาง'!I48</f>
        <v>#N/A</v>
      </c>
      <c r="J92" s="157">
        <f>'อ.บ้านฉาง'!J48</f>
        <v>2489</v>
      </c>
      <c r="K92" s="211"/>
      <c r="L92" s="28"/>
      <c r="M92" s="16"/>
    </row>
    <row r="93" spans="1:13" ht="32.25" customHeight="1">
      <c r="A93" s="162" t="s">
        <v>198</v>
      </c>
      <c r="B93" s="159" t="s">
        <v>288</v>
      </c>
      <c r="C93" s="163" t="s">
        <v>1002</v>
      </c>
      <c r="D93" s="246" t="s">
        <v>217</v>
      </c>
      <c r="E93" s="154">
        <v>1</v>
      </c>
      <c r="F93" s="254" t="s">
        <v>1005</v>
      </c>
      <c r="G93" s="157">
        <f>'อ.บ้านฉาง'!G51</f>
        <v>2118</v>
      </c>
      <c r="H93" s="157">
        <f>'อ.บ้านฉาง'!H51</f>
        <v>1451</v>
      </c>
      <c r="I93" s="157" t="e">
        <f>'อ.บ้านฉาง'!I51</f>
        <v>#N/A</v>
      </c>
      <c r="J93" s="157">
        <f>'อ.บ้านฉาง'!J51</f>
        <v>1356</v>
      </c>
      <c r="K93" s="211"/>
      <c r="L93" s="28"/>
      <c r="M93" s="16"/>
    </row>
    <row r="94" spans="1:13" ht="35.25" customHeight="1">
      <c r="A94" s="162"/>
      <c r="B94" s="159" t="s">
        <v>35</v>
      </c>
      <c r="C94" s="244" t="s">
        <v>1003</v>
      </c>
      <c r="D94" s="247" t="s">
        <v>218</v>
      </c>
      <c r="E94" s="248">
        <v>1</v>
      </c>
      <c r="F94" s="254" t="s">
        <v>1005</v>
      </c>
      <c r="G94" s="157">
        <f>'อ.บ้านฉาง'!G54</f>
        <v>2376</v>
      </c>
      <c r="H94" s="157">
        <f>'อ.บ้านฉาง'!H54</f>
        <v>2173</v>
      </c>
      <c r="I94" s="157" t="e">
        <f>'อ.บ้านฉาง'!I54</f>
        <v>#N/A</v>
      </c>
      <c r="J94" s="157">
        <f>'อ.บ้านฉาง'!J54</f>
        <v>1648</v>
      </c>
      <c r="K94" s="211"/>
      <c r="L94" s="28"/>
      <c r="M94" s="16"/>
    </row>
    <row r="95" spans="1:13" ht="21.75" customHeight="1">
      <c r="A95" s="162"/>
      <c r="B95" s="159"/>
      <c r="C95" s="241" t="s">
        <v>290</v>
      </c>
      <c r="D95" s="242" t="s">
        <v>255</v>
      </c>
      <c r="E95" s="154">
        <v>1</v>
      </c>
      <c r="F95" s="155" t="s">
        <v>527</v>
      </c>
      <c r="G95" s="157">
        <f>'อ.บ้านฉาง'!G56</f>
        <v>852</v>
      </c>
      <c r="H95" s="157">
        <f>'อ.บ้านฉาง'!H56</f>
        <v>873</v>
      </c>
      <c r="I95" s="157" t="e">
        <f>'อ.บ้านฉาง'!I56</f>
        <v>#N/A</v>
      </c>
      <c r="J95" s="157">
        <f>'อ.บ้านฉาง'!J56</f>
        <v>646</v>
      </c>
      <c r="K95" s="211"/>
      <c r="L95" s="28"/>
      <c r="M95" s="16"/>
    </row>
    <row r="96" spans="1:13" ht="24.75" customHeight="1">
      <c r="A96" s="162"/>
      <c r="B96" s="159"/>
      <c r="C96" s="249" t="s">
        <v>289</v>
      </c>
      <c r="D96" s="246" t="s">
        <v>219</v>
      </c>
      <c r="E96" s="154">
        <v>1</v>
      </c>
      <c r="F96" s="155" t="s">
        <v>527</v>
      </c>
      <c r="G96" s="157">
        <f>'อ.บ้านฉาง'!G58</f>
        <v>941</v>
      </c>
      <c r="H96" s="157">
        <f>'อ.บ้านฉาง'!H58</f>
        <v>989</v>
      </c>
      <c r="I96" s="157" t="e">
        <f>'อ.บ้านฉาง'!I58</f>
        <v>#N/A</v>
      </c>
      <c r="J96" s="157">
        <f>'อ.บ้านฉาง'!J58</f>
        <v>846</v>
      </c>
      <c r="K96" s="211"/>
      <c r="L96" s="28"/>
      <c r="M96" s="16"/>
    </row>
    <row r="97" spans="1:13" ht="24.75" customHeight="1">
      <c r="A97" s="137" t="s">
        <v>546</v>
      </c>
      <c r="B97" s="138"/>
      <c r="C97" s="139"/>
      <c r="D97" s="250"/>
      <c r="E97" s="250"/>
      <c r="F97" s="251" t="s">
        <v>588</v>
      </c>
      <c r="G97" s="223">
        <f>SUM(G85:G96)</f>
        <v>37748</v>
      </c>
      <c r="H97" s="223">
        <f>SUM(H85:H96)</f>
        <v>37823</v>
      </c>
      <c r="I97" s="223" t="e">
        <f>SUM(I85:I96)</f>
        <v>#N/A</v>
      </c>
      <c r="J97" s="223">
        <f>SUM(J85:J96)</f>
        <v>43228</v>
      </c>
      <c r="K97" s="224"/>
      <c r="L97" s="4"/>
      <c r="M97" s="16"/>
    </row>
    <row r="98" spans="1:13" ht="24.75" customHeight="1">
      <c r="A98" s="291"/>
      <c r="B98" s="292"/>
      <c r="C98" s="290"/>
      <c r="D98" s="291"/>
      <c r="E98" s="291"/>
      <c r="F98" s="293"/>
      <c r="G98" s="294"/>
      <c r="H98" s="294"/>
      <c r="I98" s="294"/>
      <c r="J98" s="294"/>
      <c r="K98" s="295"/>
      <c r="L98" s="4"/>
      <c r="M98" s="16"/>
    </row>
    <row r="99" spans="1:13" ht="24.75" customHeight="1">
      <c r="A99" s="291"/>
      <c r="B99" s="292"/>
      <c r="C99" s="290"/>
      <c r="D99" s="291"/>
      <c r="E99" s="291"/>
      <c r="F99" s="293"/>
      <c r="G99" s="294"/>
      <c r="H99" s="294"/>
      <c r="I99" s="294"/>
      <c r="J99" s="294"/>
      <c r="K99" s="295"/>
      <c r="L99" s="4"/>
      <c r="M99" s="16"/>
    </row>
    <row r="100" spans="1:13" ht="24.75" customHeight="1">
      <c r="A100" s="291"/>
      <c r="B100" s="292"/>
      <c r="C100" s="290"/>
      <c r="D100" s="291"/>
      <c r="E100" s="291"/>
      <c r="F100" s="293"/>
      <c r="G100" s="294"/>
      <c r="H100" s="294"/>
      <c r="I100" s="294"/>
      <c r="J100" s="294"/>
      <c r="K100" s="295"/>
      <c r="L100" s="4"/>
      <c r="M100" s="16"/>
    </row>
    <row r="101" spans="1:13" ht="23.25" customHeight="1">
      <c r="A101" s="296" t="s">
        <v>220</v>
      </c>
      <c r="B101" s="252" t="s">
        <v>221</v>
      </c>
      <c r="C101" s="297" t="s">
        <v>229</v>
      </c>
      <c r="D101" s="147"/>
      <c r="E101" s="148">
        <v>3</v>
      </c>
      <c r="F101" s="149" t="s">
        <v>550</v>
      </c>
      <c r="G101" s="208">
        <f>'อ.วังจันทร์ '!G18</f>
        <v>3488</v>
      </c>
      <c r="H101" s="208">
        <f>'อ.วังจันทร์ '!H18</f>
        <v>3666</v>
      </c>
      <c r="I101" s="208" t="e">
        <f>'อ.วังจันทร์ '!I18</f>
        <v>#N/A</v>
      </c>
      <c r="J101" s="208">
        <f>'อ.วังจันทร์ '!J18</f>
        <v>3540</v>
      </c>
      <c r="K101" s="255"/>
      <c r="L101" s="28"/>
      <c r="M101" s="16"/>
    </row>
    <row r="102" spans="1:13" ht="23.25" customHeight="1">
      <c r="A102" s="238"/>
      <c r="B102" s="188"/>
      <c r="C102" s="256" t="s">
        <v>222</v>
      </c>
      <c r="D102" s="119"/>
      <c r="E102" s="154">
        <f>SUM(E103+E105+E106+E107+E108+E109+E110)</f>
        <v>25</v>
      </c>
      <c r="F102" s="155"/>
      <c r="G102" s="156"/>
      <c r="H102" s="156"/>
      <c r="I102" s="157"/>
      <c r="J102" s="157"/>
      <c r="K102" s="162"/>
      <c r="L102" s="28"/>
      <c r="M102" s="16"/>
    </row>
    <row r="103" spans="1:13" ht="23.25" customHeight="1">
      <c r="A103" s="238"/>
      <c r="B103" s="188"/>
      <c r="C103" s="257" t="s">
        <v>291</v>
      </c>
      <c r="D103" s="119">
        <v>1</v>
      </c>
      <c r="E103" s="154">
        <v>2</v>
      </c>
      <c r="F103" s="155" t="s">
        <v>527</v>
      </c>
      <c r="G103" s="157">
        <f>'อ.วังจันทร์ '!G21</f>
        <v>426</v>
      </c>
      <c r="H103" s="157">
        <f>'อ.วังจันทร์ '!H21</f>
        <v>327</v>
      </c>
      <c r="I103" s="157" t="e">
        <f>'อ.วังจันทร์ '!I21</f>
        <v>#N/A</v>
      </c>
      <c r="J103" s="157">
        <f>'อ.วังจันทร์ '!J21</f>
        <v>422</v>
      </c>
      <c r="K103" s="162"/>
      <c r="L103" s="28"/>
      <c r="M103" s="16"/>
    </row>
    <row r="104" spans="1:13" ht="23.25" customHeight="1">
      <c r="A104" s="238"/>
      <c r="B104" s="188"/>
      <c r="C104" s="183"/>
      <c r="D104" s="119"/>
      <c r="E104" s="154"/>
      <c r="F104" s="155" t="s">
        <v>515</v>
      </c>
      <c r="G104" s="157">
        <v>0</v>
      </c>
      <c r="H104" s="157">
        <v>0</v>
      </c>
      <c r="I104" s="157">
        <v>0</v>
      </c>
      <c r="J104" s="157">
        <v>0</v>
      </c>
      <c r="K104" s="162"/>
      <c r="L104" s="28"/>
      <c r="M104" s="16"/>
    </row>
    <row r="105" spans="1:13" ht="39.75">
      <c r="A105" s="238"/>
      <c r="B105" s="188"/>
      <c r="C105" s="183" t="s">
        <v>292</v>
      </c>
      <c r="D105" s="119">
        <v>3</v>
      </c>
      <c r="E105" s="154">
        <v>3</v>
      </c>
      <c r="F105" s="155" t="s">
        <v>525</v>
      </c>
      <c r="G105" s="165">
        <f>'อ.วังจันทร์ '!G25</f>
        <v>1022</v>
      </c>
      <c r="H105" s="165">
        <f>'อ.วังจันทร์ '!H25</f>
        <v>1011</v>
      </c>
      <c r="I105" s="165" t="e">
        <f>'อ.วังจันทร์ '!I25</f>
        <v>#N/A</v>
      </c>
      <c r="J105" s="165">
        <f>'อ.วังจันทร์ '!J25</f>
        <v>1154</v>
      </c>
      <c r="K105" s="258" t="s">
        <v>596</v>
      </c>
      <c r="L105" s="28"/>
      <c r="M105" s="16"/>
    </row>
    <row r="106" spans="1:13" ht="23.25" customHeight="1">
      <c r="A106" s="238"/>
      <c r="B106" s="187"/>
      <c r="C106" s="183" t="s">
        <v>223</v>
      </c>
      <c r="D106" s="119">
        <v>2</v>
      </c>
      <c r="E106" s="154">
        <v>2</v>
      </c>
      <c r="F106" s="155" t="s">
        <v>530</v>
      </c>
      <c r="G106" s="157">
        <f>'อ.วังจันทร์ '!G28</f>
        <v>601</v>
      </c>
      <c r="H106" s="157">
        <f>'อ.วังจันทร์ '!H28</f>
        <v>659</v>
      </c>
      <c r="I106" s="157" t="e">
        <f>'อ.วังจันทร์ '!I28</f>
        <v>#N/A</v>
      </c>
      <c r="J106" s="157">
        <f>'อ.วังจันทร์ '!J28</f>
        <v>570</v>
      </c>
      <c r="K106" s="162"/>
      <c r="L106" s="28"/>
      <c r="M106" s="16"/>
    </row>
    <row r="107" spans="1:13" ht="23.25" customHeight="1">
      <c r="A107" s="238"/>
      <c r="B107" s="215" t="s">
        <v>224</v>
      </c>
      <c r="C107" s="183" t="s">
        <v>225</v>
      </c>
      <c r="D107" s="119">
        <v>4</v>
      </c>
      <c r="E107" s="154">
        <v>5</v>
      </c>
      <c r="F107" s="155" t="s">
        <v>526</v>
      </c>
      <c r="G107" s="157">
        <f>'อ.วังจันทร์ '!G35</f>
        <v>2033</v>
      </c>
      <c r="H107" s="157">
        <f>'อ.วังจันทร์ '!H35</f>
        <v>2138</v>
      </c>
      <c r="I107" s="157" t="e">
        <f>'อ.วังจันทร์ '!I35</f>
        <v>#N/A</v>
      </c>
      <c r="J107" s="157">
        <f>'อ.วังจันทร์ '!J35</f>
        <v>2088</v>
      </c>
      <c r="K107" s="162"/>
      <c r="L107" s="28"/>
      <c r="M107" s="16"/>
    </row>
    <row r="108" spans="1:13" ht="23.25" customHeight="1">
      <c r="A108" s="238"/>
      <c r="B108" s="118" t="s">
        <v>535</v>
      </c>
      <c r="C108" s="183" t="s">
        <v>293</v>
      </c>
      <c r="D108" s="119">
        <v>3</v>
      </c>
      <c r="E108" s="259">
        <v>7</v>
      </c>
      <c r="F108" s="155" t="s">
        <v>522</v>
      </c>
      <c r="G108" s="157">
        <f>'อ.วังจันทร์ '!G43</f>
        <v>2361</v>
      </c>
      <c r="H108" s="157">
        <f>'อ.วังจันทร์ '!H43</f>
        <v>2326</v>
      </c>
      <c r="I108" s="157" t="e">
        <f>'อ.วังจันทร์ '!I43</f>
        <v>#N/A</v>
      </c>
      <c r="J108" s="157">
        <f>'อ.วังจันทร์ '!J43</f>
        <v>1984</v>
      </c>
      <c r="K108" s="162"/>
      <c r="L108" s="28"/>
      <c r="M108" s="16"/>
    </row>
    <row r="109" spans="1:13" ht="23.25" customHeight="1">
      <c r="A109" s="238"/>
      <c r="B109" s="193" t="s">
        <v>226</v>
      </c>
      <c r="C109" s="183" t="s">
        <v>294</v>
      </c>
      <c r="D109" s="119">
        <v>3</v>
      </c>
      <c r="E109" s="154">
        <v>4</v>
      </c>
      <c r="F109" s="155" t="s">
        <v>524</v>
      </c>
      <c r="G109" s="157">
        <f>'อ.วังจันทร์ '!G48</f>
        <v>2172</v>
      </c>
      <c r="H109" s="157">
        <f>'อ.วังจันทร์ '!H48</f>
        <v>2198</v>
      </c>
      <c r="I109" s="157" t="e">
        <f>'อ.วังจันทร์ '!I48</f>
        <v>#N/A</v>
      </c>
      <c r="J109" s="157">
        <f>'อ.วังจันทร์ '!J48</f>
        <v>2116</v>
      </c>
      <c r="K109" s="162"/>
      <c r="L109" s="28"/>
      <c r="M109" s="16"/>
    </row>
    <row r="110" spans="1:13" ht="23.25" customHeight="1">
      <c r="A110" s="260"/>
      <c r="B110" s="159"/>
      <c r="C110" s="261" t="s">
        <v>295</v>
      </c>
      <c r="D110" s="262">
        <v>1</v>
      </c>
      <c r="E110" s="263">
        <v>2</v>
      </c>
      <c r="F110" s="171" t="s">
        <v>530</v>
      </c>
      <c r="G110" s="157">
        <f>'อ.วังจันทร์ '!G51</f>
        <v>834</v>
      </c>
      <c r="H110" s="157">
        <f>'อ.วังจันทร์ '!H51</f>
        <v>831</v>
      </c>
      <c r="I110" s="157" t="e">
        <f>'อ.วังจันทร์ '!I51</f>
        <v>#N/A</v>
      </c>
      <c r="J110" s="157">
        <f>'อ.วังจันทร์ '!J51</f>
        <v>864</v>
      </c>
      <c r="K110" s="162"/>
      <c r="L110" s="28"/>
      <c r="M110" s="16"/>
    </row>
    <row r="111" spans="1:13" ht="23.25" customHeight="1">
      <c r="A111" s="137" t="s">
        <v>545</v>
      </c>
      <c r="B111" s="138"/>
      <c r="C111" s="264"/>
      <c r="D111" s="250"/>
      <c r="E111" s="250"/>
      <c r="F111" s="251" t="s">
        <v>551</v>
      </c>
      <c r="G111" s="265">
        <f>SUM(G101:G110)</f>
        <v>12937</v>
      </c>
      <c r="H111" s="265">
        <f>SUM(H101:H110)</f>
        <v>13156</v>
      </c>
      <c r="I111" s="223" t="e">
        <f>SUM(I101:I110)</f>
        <v>#N/A</v>
      </c>
      <c r="J111" s="223">
        <f>SUM(J101:J110)</f>
        <v>12738</v>
      </c>
      <c r="K111" s="266"/>
      <c r="L111" s="4"/>
      <c r="M111" s="16"/>
    </row>
    <row r="112" spans="1:13" ht="23.25" customHeight="1">
      <c r="A112" s="267" t="s">
        <v>177</v>
      </c>
      <c r="B112" s="268" t="s">
        <v>1024</v>
      </c>
      <c r="C112" s="112" t="s">
        <v>1021</v>
      </c>
      <c r="D112" s="253">
        <v>1</v>
      </c>
      <c r="E112" s="212">
        <v>4</v>
      </c>
      <c r="F112" s="269" t="s">
        <v>1025</v>
      </c>
      <c r="G112" s="164">
        <f>'อ.นิคม '!G7</f>
        <v>2331</v>
      </c>
      <c r="H112" s="164">
        <f>'อ.นิคม '!H7</f>
        <v>2419</v>
      </c>
      <c r="I112" s="164" t="e">
        <f>'อ.นิคม '!I7</f>
        <v>#N/A</v>
      </c>
      <c r="J112" s="164">
        <f>'อ.นิคม '!J7</f>
        <v>2792</v>
      </c>
      <c r="K112" s="162"/>
      <c r="L112" s="4"/>
      <c r="M112" s="16"/>
    </row>
    <row r="113" spans="1:13" ht="42.75" customHeight="1">
      <c r="A113" s="267"/>
      <c r="B113" s="270" t="s">
        <v>178</v>
      </c>
      <c r="C113" s="112" t="s">
        <v>179</v>
      </c>
      <c r="D113" s="253">
        <v>1</v>
      </c>
      <c r="E113" s="212">
        <v>4</v>
      </c>
      <c r="F113" s="269" t="s">
        <v>1919</v>
      </c>
      <c r="G113" s="164">
        <f>'อ.นิคม '!G18</f>
        <v>6533</v>
      </c>
      <c r="H113" s="164">
        <f>'อ.นิคม '!H18</f>
        <v>6593</v>
      </c>
      <c r="I113" s="164" t="e">
        <f>'อ.นิคม '!I18</f>
        <v>#N/A</v>
      </c>
      <c r="J113" s="164">
        <f>'อ.นิคม '!J18</f>
        <v>9312</v>
      </c>
      <c r="K113" s="209" t="s">
        <v>585</v>
      </c>
      <c r="L113" s="28"/>
      <c r="M113" s="16"/>
    </row>
    <row r="114" spans="1:13" ht="23.25" customHeight="1">
      <c r="A114" s="151"/>
      <c r="B114" s="271"/>
      <c r="C114" s="98" t="s">
        <v>284</v>
      </c>
      <c r="D114" s="186">
        <v>2</v>
      </c>
      <c r="E114" s="154">
        <v>3</v>
      </c>
      <c r="F114" s="272" t="s">
        <v>525</v>
      </c>
      <c r="G114" s="164">
        <f>'อ.นิคม '!G22</f>
        <v>3127</v>
      </c>
      <c r="H114" s="164">
        <f>'อ.นิคม '!H22</f>
        <v>3129</v>
      </c>
      <c r="I114" s="165" t="e">
        <f>'อ.นิคม '!I22</f>
        <v>#N/A</v>
      </c>
      <c r="J114" s="165">
        <f>'อ.นิคม '!J22</f>
        <v>5321</v>
      </c>
      <c r="K114" s="211"/>
      <c r="L114" s="28"/>
      <c r="M114" s="16"/>
    </row>
    <row r="115" spans="1:13" ht="23.25" customHeight="1">
      <c r="A115" s="151"/>
      <c r="B115" s="273" t="s">
        <v>180</v>
      </c>
      <c r="C115" s="98" t="s">
        <v>285</v>
      </c>
      <c r="D115" s="186">
        <v>3</v>
      </c>
      <c r="E115" s="154">
        <v>8</v>
      </c>
      <c r="F115" s="272" t="s">
        <v>524</v>
      </c>
      <c r="G115" s="164">
        <f>'อ.นิคม '!G27</f>
        <v>1537</v>
      </c>
      <c r="H115" s="164">
        <f>'อ.นิคม '!H27</f>
        <v>1592</v>
      </c>
      <c r="I115" s="165" t="e">
        <f>'อ.นิคม '!I27</f>
        <v>#N/A</v>
      </c>
      <c r="J115" s="165">
        <f>'อ.นิคม '!J27</f>
        <v>2416</v>
      </c>
      <c r="K115" s="211"/>
      <c r="L115" s="28"/>
      <c r="M115" s="16"/>
    </row>
    <row r="116" spans="1:13" ht="23.25" customHeight="1">
      <c r="A116" s="151"/>
      <c r="B116" s="273" t="s">
        <v>181</v>
      </c>
      <c r="C116" s="98" t="s">
        <v>286</v>
      </c>
      <c r="D116" s="186">
        <v>2</v>
      </c>
      <c r="E116" s="154">
        <v>7</v>
      </c>
      <c r="F116" s="272" t="s">
        <v>586</v>
      </c>
      <c r="G116" s="164">
        <f>'อ.นิคม '!G36</f>
        <v>6282</v>
      </c>
      <c r="H116" s="164">
        <f>'อ.นิคม '!H36</f>
        <v>6477</v>
      </c>
      <c r="I116" s="164" t="e">
        <f>'อ.นิคม '!I36</f>
        <v>#N/A</v>
      </c>
      <c r="J116" s="164">
        <f>'อ.นิคม '!J36</f>
        <v>10700</v>
      </c>
      <c r="K116" s="211"/>
      <c r="L116" s="28"/>
      <c r="M116" s="16"/>
    </row>
    <row r="117" spans="1:13" ht="21">
      <c r="A117" s="151"/>
      <c r="B117" s="274" t="s">
        <v>182</v>
      </c>
      <c r="C117" s="125" t="s">
        <v>183</v>
      </c>
      <c r="D117" s="275">
        <v>3</v>
      </c>
      <c r="E117" s="170">
        <v>8</v>
      </c>
      <c r="F117" s="883" t="s">
        <v>2037</v>
      </c>
      <c r="G117" s="164">
        <f>'อ.นิคม '!G51</f>
        <v>5188</v>
      </c>
      <c r="H117" s="164">
        <f>'อ.นิคม '!H51</f>
        <v>5306</v>
      </c>
      <c r="I117" s="165" t="e">
        <f>'อ.นิคม '!I51</f>
        <v>#N/A</v>
      </c>
      <c r="J117" s="165">
        <f>'อ.นิคม '!J51</f>
        <v>7633</v>
      </c>
      <c r="K117" s="211"/>
      <c r="L117" s="28"/>
      <c r="M117" s="16"/>
    </row>
    <row r="118" spans="1:13" ht="39" customHeight="1">
      <c r="A118" s="137" t="s">
        <v>1014</v>
      </c>
      <c r="B118" s="138"/>
      <c r="C118" s="139"/>
      <c r="D118" s="250"/>
      <c r="E118" s="250"/>
      <c r="F118" s="251" t="s">
        <v>587</v>
      </c>
      <c r="G118" s="223">
        <f>SUM(G112:G117)</f>
        <v>24998</v>
      </c>
      <c r="H118" s="223">
        <f>SUM(H112:H117)</f>
        <v>25516</v>
      </c>
      <c r="I118" s="223" t="e">
        <f>SUM(I112:I117)</f>
        <v>#N/A</v>
      </c>
      <c r="J118" s="223">
        <f>SUM(J112:J117)</f>
        <v>38174</v>
      </c>
      <c r="K118" s="224"/>
      <c r="L118" s="4"/>
      <c r="M118" s="16"/>
    </row>
    <row r="119" spans="1:13" ht="23.25" customHeight="1">
      <c r="A119" s="260" t="s">
        <v>1022</v>
      </c>
      <c r="B119" s="159" t="s">
        <v>296</v>
      </c>
      <c r="C119" s="239" t="s">
        <v>1020</v>
      </c>
      <c r="D119" s="179">
        <v>3</v>
      </c>
      <c r="E119" s="212">
        <v>5</v>
      </c>
      <c r="F119" s="213" t="s">
        <v>530</v>
      </c>
      <c r="G119" s="164">
        <f>'อ.เขาชะเมา'!G5</f>
        <v>1632</v>
      </c>
      <c r="H119" s="164">
        <f>'อ.เขาชะเมา'!H5</f>
        <v>1612</v>
      </c>
      <c r="I119" s="164" t="e">
        <f>'อ.เขาชะเมา'!I5</f>
        <v>#N/A</v>
      </c>
      <c r="J119" s="164">
        <f>'อ.เขาชะเมา'!J5</f>
        <v>1765</v>
      </c>
      <c r="K119" s="277"/>
      <c r="L119" s="29"/>
      <c r="M119" s="16"/>
    </row>
    <row r="120" spans="1:13" ht="23.25" customHeight="1">
      <c r="A120" s="260" t="s">
        <v>1022</v>
      </c>
      <c r="B120" s="159"/>
      <c r="C120" s="239" t="s">
        <v>297</v>
      </c>
      <c r="D120" s="179">
        <v>3</v>
      </c>
      <c r="E120" s="212">
        <v>5</v>
      </c>
      <c r="F120" s="213" t="s">
        <v>524</v>
      </c>
      <c r="G120" s="164">
        <f>'อ.เขาชะเมา'!G11</f>
        <v>1610</v>
      </c>
      <c r="H120" s="164">
        <f>'อ.เขาชะเมา'!H11</f>
        <v>1707</v>
      </c>
      <c r="I120" s="165" t="e">
        <f>'อ.เขาชะเมา'!I11</f>
        <v>#N/A</v>
      </c>
      <c r="J120" s="165">
        <f>'อ.เขาชะเมา'!J11</f>
        <v>1549</v>
      </c>
      <c r="K120" s="277"/>
      <c r="L120" s="29"/>
      <c r="M120" s="16"/>
    </row>
    <row r="121" spans="1:13" ht="23.25" customHeight="1">
      <c r="A121" s="238" t="s">
        <v>540</v>
      </c>
      <c r="B121" s="188"/>
      <c r="C121" s="183" t="s">
        <v>536</v>
      </c>
      <c r="D121" s="119">
        <v>3</v>
      </c>
      <c r="E121" s="154">
        <v>3</v>
      </c>
      <c r="F121" s="121" t="s">
        <v>1023</v>
      </c>
      <c r="G121" s="164">
        <f>'อ.เขาชะเมา'!G14</f>
        <v>717</v>
      </c>
      <c r="H121" s="164">
        <f>'อ.เขาชะเมา'!H14</f>
        <v>729</v>
      </c>
      <c r="I121" s="165" t="e">
        <f>'อ.เขาชะเมา'!I14</f>
        <v>#N/A</v>
      </c>
      <c r="J121" s="165">
        <f>'อ.เขาชะเมา'!J14</f>
        <v>567</v>
      </c>
      <c r="K121" s="277"/>
      <c r="L121" s="29"/>
      <c r="M121" s="16"/>
    </row>
    <row r="122" spans="1:13" ht="23.25" customHeight="1">
      <c r="A122" s="238"/>
      <c r="B122" s="187"/>
      <c r="C122" s="183"/>
      <c r="D122" s="119"/>
      <c r="E122" s="154"/>
      <c r="F122" s="121" t="s">
        <v>561</v>
      </c>
      <c r="G122" s="164">
        <f>'อ.เขาชะเมา'!G15</f>
        <v>0</v>
      </c>
      <c r="H122" s="164">
        <f>'อ.เขาชะเมา'!H15</f>
        <v>0</v>
      </c>
      <c r="I122" s="165">
        <f>'อ.เขาชะเมา'!I15</f>
        <v>0</v>
      </c>
      <c r="J122" s="165">
        <f>'อ.เขาชะเมา'!J15</f>
        <v>0</v>
      </c>
      <c r="K122" s="277"/>
      <c r="L122" s="29"/>
      <c r="M122" s="16"/>
    </row>
    <row r="123" spans="1:13" ht="23.25" customHeight="1">
      <c r="A123" s="260"/>
      <c r="B123" s="193" t="s">
        <v>2</v>
      </c>
      <c r="C123" s="183" t="s">
        <v>298</v>
      </c>
      <c r="D123" s="119">
        <v>3</v>
      </c>
      <c r="E123" s="154">
        <v>4</v>
      </c>
      <c r="F123" s="121" t="s">
        <v>524</v>
      </c>
      <c r="G123" s="164">
        <f>'อ.เขาชะเมา'!G20</f>
        <v>1901</v>
      </c>
      <c r="H123" s="164">
        <f>'อ.เขาชะเมา'!H20</f>
        <v>1915</v>
      </c>
      <c r="I123" s="165">
        <f>'อ.เขาชะเมา'!I20</f>
        <v>3816</v>
      </c>
      <c r="J123" s="165">
        <f>'อ.เขาชะเมา'!J20</f>
        <v>1506</v>
      </c>
      <c r="K123" s="277"/>
      <c r="L123" s="29"/>
      <c r="M123" s="16"/>
    </row>
    <row r="124" spans="1:13" ht="23.25" customHeight="1">
      <c r="A124" s="238"/>
      <c r="B124" s="187"/>
      <c r="C124" s="183" t="s">
        <v>537</v>
      </c>
      <c r="D124" s="161">
        <v>4</v>
      </c>
      <c r="E124" s="154">
        <v>3</v>
      </c>
      <c r="F124" s="121" t="s">
        <v>539</v>
      </c>
      <c r="G124" s="164">
        <f>'อ.เขาชะเมา'!G24</f>
        <v>1529</v>
      </c>
      <c r="H124" s="164">
        <f>'อ.เขาชะเมา'!H24</f>
        <v>1548</v>
      </c>
      <c r="I124" s="165">
        <f>'อ.เขาชะเมา'!I24</f>
        <v>3077</v>
      </c>
      <c r="J124" s="165">
        <f>'อ.เขาชะเมา'!J24</f>
        <v>1286</v>
      </c>
      <c r="K124" s="277"/>
      <c r="L124" s="29"/>
      <c r="M124" s="16"/>
    </row>
    <row r="125" spans="1:13" ht="23.25" customHeight="1">
      <c r="A125" s="238"/>
      <c r="B125" s="215" t="s">
        <v>3</v>
      </c>
      <c r="C125" s="183" t="s">
        <v>4</v>
      </c>
      <c r="D125" s="119">
        <v>4</v>
      </c>
      <c r="E125" s="154">
        <v>9</v>
      </c>
      <c r="F125" s="121" t="s">
        <v>534</v>
      </c>
      <c r="G125" s="164">
        <f>'อ.เขาชะเมา'!G34</f>
        <v>3054</v>
      </c>
      <c r="H125" s="164">
        <f>'อ.เขาชะเมา'!H34</f>
        <v>3077</v>
      </c>
      <c r="I125" s="165" t="e">
        <f>'อ.เขาชะเมา'!I34</f>
        <v>#N/A</v>
      </c>
      <c r="J125" s="165">
        <f>'อ.เขาชะเมา'!J34</f>
        <v>2804</v>
      </c>
      <c r="K125" s="277"/>
      <c r="L125" s="29"/>
      <c r="M125" s="16"/>
    </row>
    <row r="126" spans="1:13" ht="23.25" customHeight="1">
      <c r="A126" s="278"/>
      <c r="B126" s="279" t="s">
        <v>5</v>
      </c>
      <c r="C126" s="280" t="s">
        <v>299</v>
      </c>
      <c r="D126" s="218">
        <v>2</v>
      </c>
      <c r="E126" s="219">
        <v>5</v>
      </c>
      <c r="F126" s="199" t="s">
        <v>528</v>
      </c>
      <c r="G126" s="281">
        <f>'อ.เขาชะเมา'!G40</f>
        <v>1365</v>
      </c>
      <c r="H126" s="281">
        <f>'อ.เขาชะเมา'!H40</f>
        <v>1347</v>
      </c>
      <c r="I126" s="282" t="e">
        <f>'อ.เขาชะเมา'!I40</f>
        <v>#N/A</v>
      </c>
      <c r="J126" s="282">
        <f>'อ.เขาชะเมา'!J40</f>
        <v>1337</v>
      </c>
      <c r="K126" s="277"/>
      <c r="L126" s="29"/>
      <c r="M126" s="16"/>
    </row>
    <row r="127" spans="1:13" ht="23.25" customHeight="1">
      <c r="A127" s="137" t="s">
        <v>1013</v>
      </c>
      <c r="B127" s="138"/>
      <c r="C127" s="139"/>
      <c r="D127" s="250"/>
      <c r="E127" s="250"/>
      <c r="F127" s="251" t="s">
        <v>551</v>
      </c>
      <c r="G127" s="283">
        <f>SUM(G119:G126)</f>
        <v>11808</v>
      </c>
      <c r="H127" s="283">
        <f>SUM(H119:H126)</f>
        <v>11935</v>
      </c>
      <c r="I127" s="283" t="e">
        <f>SUM(I119:I126)</f>
        <v>#N/A</v>
      </c>
      <c r="J127" s="283">
        <f>SUM(J119:J126)</f>
        <v>10814</v>
      </c>
      <c r="K127" s="284"/>
      <c r="L127" s="4"/>
      <c r="M127" s="16"/>
    </row>
    <row r="128" spans="1:11" ht="23.25" customHeight="1">
      <c r="A128" s="137" t="s">
        <v>541</v>
      </c>
      <c r="B128" s="138"/>
      <c r="C128" s="139"/>
      <c r="D128" s="250"/>
      <c r="E128" s="250"/>
      <c r="F128" s="251" t="s">
        <v>560</v>
      </c>
      <c r="G128" s="283">
        <f>SUM(G127,G118,G111,G97,G84,G71,G53,G26)</f>
        <v>354689</v>
      </c>
      <c r="H128" s="283">
        <f>SUM(H127,H118,H111,H97,H84,H71,H53,H26)</f>
        <v>371039</v>
      </c>
      <c r="I128" s="285" t="e">
        <f>SUM(I127,I118,I111,I97,I84,I71,I53,I26)</f>
        <v>#N/A</v>
      </c>
      <c r="J128" s="285">
        <f>SUM(J127,J118,J111,J97,J84,J71,J53,J26)</f>
        <v>481282</v>
      </c>
      <c r="K128" s="284"/>
    </row>
    <row r="129" spans="1:11" ht="23.25" customHeight="1">
      <c r="A129" s="286" t="s">
        <v>553</v>
      </c>
      <c r="B129" s="286"/>
      <c r="C129" s="287"/>
      <c r="D129" s="286"/>
      <c r="E129" s="286"/>
      <c r="F129" s="286"/>
      <c r="G129" s="286"/>
      <c r="H129" s="286"/>
      <c r="I129" s="286"/>
      <c r="J129" s="286"/>
      <c r="K129" s="286"/>
    </row>
  </sheetData>
  <sheetProtection/>
  <mergeCells count="1">
    <mergeCell ref="G1:I1"/>
  </mergeCells>
  <printOptions/>
  <pageMargins left="0.7480314960629921" right="0.1968503937007874" top="0.984251968503937" bottom="0.3937007874015748" header="0.5118110236220472" footer="0.5118110236220472"/>
  <pageSetup horizontalDpi="600" verticalDpi="600" orientation="portrait" paperSize="9" scale="95" r:id="rId1"/>
  <headerFooter alignWithMargins="0">
    <oddHeader>&amp;C&amp;"AngsanaUPC,Regular"&amp;18ประชากรทะเบียนราษฎประชากรกลางปี  2559
&amp;"Cordia New,Regular"&amp;14
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6"/>
  <sheetViews>
    <sheetView workbookViewId="0" topLeftCell="A1">
      <selection activeCell="L119" sqref="L119"/>
    </sheetView>
  </sheetViews>
  <sheetFormatPr defaultColWidth="9.140625" defaultRowHeight="23.25" customHeight="1"/>
  <cols>
    <col min="1" max="1" width="6.57421875" style="15" customWidth="1"/>
    <col min="2" max="2" width="11.421875" style="31" bestFit="1" customWidth="1"/>
    <col min="3" max="3" width="16.57421875" style="68" customWidth="1"/>
    <col min="4" max="4" width="7.8515625" style="12" hidden="1" customWidth="1"/>
    <col min="5" max="5" width="4.8515625" style="15" hidden="1" customWidth="1"/>
    <col min="6" max="6" width="14.28125" style="25" customWidth="1"/>
    <col min="7" max="7" width="19.8515625" style="25" customWidth="1"/>
    <col min="8" max="9" width="8.7109375" style="39" customWidth="1"/>
    <col min="10" max="11" width="8.7109375" style="43" customWidth="1"/>
    <col min="12" max="12" width="9.140625" style="16" customWidth="1"/>
    <col min="13" max="16384" width="9.140625" style="15" customWidth="1"/>
  </cols>
  <sheetData>
    <row r="1" spans="1:12" s="14" customFormat="1" ht="21" customHeight="1">
      <c r="A1" s="370" t="s">
        <v>24</v>
      </c>
      <c r="B1" s="371" t="s">
        <v>25</v>
      </c>
      <c r="C1" s="831" t="s">
        <v>26</v>
      </c>
      <c r="D1" s="372" t="s">
        <v>27</v>
      </c>
      <c r="E1" s="373" t="s">
        <v>263</v>
      </c>
      <c r="F1" s="905" t="s">
        <v>2006</v>
      </c>
      <c r="G1" s="906"/>
      <c r="H1" s="902" t="s">
        <v>22</v>
      </c>
      <c r="I1" s="903"/>
      <c r="J1" s="904"/>
      <c r="K1" s="832" t="s">
        <v>1676</v>
      </c>
      <c r="L1" s="13"/>
    </row>
    <row r="2" spans="1:12" s="14" customFormat="1" ht="21" customHeight="1">
      <c r="A2" s="374"/>
      <c r="B2" s="375"/>
      <c r="C2" s="376"/>
      <c r="D2" s="377"/>
      <c r="E2" s="378" t="s">
        <v>257</v>
      </c>
      <c r="F2" s="379" t="s">
        <v>263</v>
      </c>
      <c r="G2" s="380" t="s">
        <v>1037</v>
      </c>
      <c r="H2" s="833" t="s">
        <v>408</v>
      </c>
      <c r="I2" s="833" t="s">
        <v>409</v>
      </c>
      <c r="J2" s="834" t="s">
        <v>29</v>
      </c>
      <c r="K2" s="835" t="s">
        <v>1677</v>
      </c>
      <c r="L2" s="13"/>
    </row>
    <row r="3" spans="1:12" s="14" customFormat="1" ht="19.5" customHeight="1">
      <c r="A3" s="372" t="s">
        <v>33</v>
      </c>
      <c r="B3" s="816"/>
      <c r="C3" s="817" t="s">
        <v>617</v>
      </c>
      <c r="D3" s="148"/>
      <c r="E3" s="148"/>
      <c r="F3" s="818"/>
      <c r="G3" s="818"/>
      <c r="H3" s="381"/>
      <c r="I3" s="381"/>
      <c r="J3" s="382"/>
      <c r="K3" s="382"/>
      <c r="L3" s="13"/>
    </row>
    <row r="4" spans="1:12" s="14" customFormat="1" ht="19.5" customHeight="1">
      <c r="A4" s="415"/>
      <c r="B4" s="160" t="s">
        <v>36</v>
      </c>
      <c r="C4" s="384" t="s">
        <v>1678</v>
      </c>
      <c r="D4" s="253">
        <v>4</v>
      </c>
      <c r="E4" s="212">
        <v>7</v>
      </c>
      <c r="F4" s="254" t="s">
        <v>522</v>
      </c>
      <c r="G4" s="254" t="s">
        <v>1038</v>
      </c>
      <c r="H4" s="403">
        <f>'อ.เมือง '!G10</f>
        <v>8379</v>
      </c>
      <c r="I4" s="403">
        <f>'อ.เมือง '!H10</f>
        <v>8558</v>
      </c>
      <c r="J4" s="404" t="e">
        <f>'อ.เมือง '!I10</f>
        <v>#N/A</v>
      </c>
      <c r="K4" s="404">
        <f>'อ.เมือง '!J10</f>
        <v>14829</v>
      </c>
      <c r="L4" s="65"/>
    </row>
    <row r="5" spans="1:12" s="14" customFormat="1" ht="19.5" customHeight="1">
      <c r="A5" s="151"/>
      <c r="B5" s="118" t="s">
        <v>31</v>
      </c>
      <c r="C5" s="383" t="s">
        <v>1923</v>
      </c>
      <c r="D5" s="186">
        <v>5</v>
      </c>
      <c r="E5" s="154">
        <v>7</v>
      </c>
      <c r="F5" s="155" t="s">
        <v>523</v>
      </c>
      <c r="G5" s="155" t="s">
        <v>1039</v>
      </c>
      <c r="H5" s="122">
        <f>'อ.เมือง '!G19</f>
        <v>12172</v>
      </c>
      <c r="I5" s="122">
        <f>'อ.เมือง '!H19</f>
        <v>12330</v>
      </c>
      <c r="J5" s="123" t="e">
        <f>'อ.เมือง '!I19</f>
        <v>#N/A</v>
      </c>
      <c r="K5" s="123">
        <f>'อ.เมือง '!J19</f>
        <v>16452</v>
      </c>
      <c r="L5" s="65"/>
    </row>
    <row r="6" spans="1:12" s="14" customFormat="1" ht="19.5" customHeight="1">
      <c r="A6" s="151"/>
      <c r="B6" s="118" t="s">
        <v>38</v>
      </c>
      <c r="C6" s="383" t="s">
        <v>1924</v>
      </c>
      <c r="D6" s="186">
        <v>4</v>
      </c>
      <c r="E6" s="154">
        <v>4</v>
      </c>
      <c r="F6" s="121" t="s">
        <v>524</v>
      </c>
      <c r="G6" s="121" t="s">
        <v>1040</v>
      </c>
      <c r="H6" s="122">
        <f>'อ.เมือง '!G24</f>
        <v>2897</v>
      </c>
      <c r="I6" s="122">
        <f>'อ.เมือง '!H24</f>
        <v>3009</v>
      </c>
      <c r="J6" s="123" t="e">
        <f>'อ.เมือง '!I24</f>
        <v>#N/A</v>
      </c>
      <c r="K6" s="123">
        <f>'อ.เมือง '!J24</f>
        <v>4027</v>
      </c>
      <c r="L6" s="33"/>
    </row>
    <row r="7" spans="1:12" s="14" customFormat="1" ht="19.5" customHeight="1">
      <c r="A7" s="151"/>
      <c r="B7" s="152" t="s">
        <v>40</v>
      </c>
      <c r="C7" s="383" t="s">
        <v>1759</v>
      </c>
      <c r="D7" s="186">
        <v>4</v>
      </c>
      <c r="E7" s="154">
        <v>3</v>
      </c>
      <c r="F7" s="121" t="s">
        <v>525</v>
      </c>
      <c r="G7" s="121" t="s">
        <v>1041</v>
      </c>
      <c r="H7" s="122">
        <f>'อ.เมือง '!G29</f>
        <v>4074</v>
      </c>
      <c r="I7" s="122">
        <f>'อ.เมือง '!H29</f>
        <v>4106</v>
      </c>
      <c r="J7" s="123" t="e">
        <f>'อ.เมือง '!I29</f>
        <v>#N/A</v>
      </c>
      <c r="K7" s="123">
        <f>'อ.เมือง '!J29</f>
        <v>5806</v>
      </c>
      <c r="L7" s="66"/>
    </row>
    <row r="8" spans="1:12" s="14" customFormat="1" ht="19.5" customHeight="1">
      <c r="A8" s="151"/>
      <c r="B8" s="160"/>
      <c r="C8" s="383" t="s">
        <v>1760</v>
      </c>
      <c r="D8" s="796">
        <v>3</v>
      </c>
      <c r="E8" s="797">
        <v>4</v>
      </c>
      <c r="F8" s="121" t="s">
        <v>524</v>
      </c>
      <c r="G8" s="121" t="s">
        <v>1042</v>
      </c>
      <c r="H8" s="122">
        <f>'อ.เมือง '!G34</f>
        <v>7761</v>
      </c>
      <c r="I8" s="122">
        <f>'อ.เมือง '!H34</f>
        <v>7780</v>
      </c>
      <c r="J8" s="123" t="e">
        <f>'อ.เมือง '!I34</f>
        <v>#N/A</v>
      </c>
      <c r="K8" s="123">
        <f>'อ.เมือง '!J34</f>
        <v>11061</v>
      </c>
      <c r="L8" s="66"/>
    </row>
    <row r="9" spans="1:12" s="14" customFormat="1" ht="19.5" customHeight="1">
      <c r="A9" s="151"/>
      <c r="B9" s="159" t="s">
        <v>43</v>
      </c>
      <c r="C9" s="383" t="s">
        <v>1925</v>
      </c>
      <c r="D9" s="186">
        <v>3</v>
      </c>
      <c r="E9" s="154">
        <v>4</v>
      </c>
      <c r="F9" s="121" t="s">
        <v>524</v>
      </c>
      <c r="G9" s="121" t="s">
        <v>1043</v>
      </c>
      <c r="H9" s="122">
        <f>'อ.เมือง '!G39</f>
        <v>2324</v>
      </c>
      <c r="I9" s="122">
        <f>'อ.เมือง '!H39</f>
        <v>2432</v>
      </c>
      <c r="J9" s="123" t="e">
        <f>'อ.เมือง '!I39</f>
        <v>#N/A</v>
      </c>
      <c r="K9" s="123">
        <f>'อ.เมือง '!J39</f>
        <v>1773</v>
      </c>
      <c r="L9" s="66"/>
    </row>
    <row r="10" spans="1:12" s="14" customFormat="1" ht="19.5" customHeight="1">
      <c r="A10" s="151"/>
      <c r="B10" s="160"/>
      <c r="C10" s="383" t="s">
        <v>1786</v>
      </c>
      <c r="D10" s="186">
        <v>3</v>
      </c>
      <c r="E10" s="154">
        <v>3</v>
      </c>
      <c r="F10" s="121" t="s">
        <v>525</v>
      </c>
      <c r="G10" s="121" t="s">
        <v>1044</v>
      </c>
      <c r="H10" s="122">
        <f>'อ.เมือง '!G43</f>
        <v>1254</v>
      </c>
      <c r="I10" s="122">
        <f>'อ.เมือง '!H43</f>
        <v>1357</v>
      </c>
      <c r="J10" s="123" t="e">
        <f>'อ.เมือง '!I43</f>
        <v>#N/A</v>
      </c>
      <c r="K10" s="123">
        <f>'อ.เมือง '!J43</f>
        <v>1132</v>
      </c>
      <c r="L10" s="33"/>
    </row>
    <row r="11" spans="1:12" s="14" customFormat="1" ht="19.5" customHeight="1">
      <c r="A11" s="151"/>
      <c r="B11" s="159" t="s">
        <v>45</v>
      </c>
      <c r="C11" s="384" t="s">
        <v>1787</v>
      </c>
      <c r="D11" s="186">
        <v>2</v>
      </c>
      <c r="E11" s="154">
        <v>3</v>
      </c>
      <c r="F11" s="155" t="s">
        <v>525</v>
      </c>
      <c r="G11" s="121" t="s">
        <v>1044</v>
      </c>
      <c r="H11" s="122">
        <f>'อ.เมือง '!G47</f>
        <v>2143</v>
      </c>
      <c r="I11" s="122">
        <f>'อ.เมือง '!H47</f>
        <v>2204</v>
      </c>
      <c r="J11" s="123" t="e">
        <f>'อ.เมือง '!I47</f>
        <v>#N/A</v>
      </c>
      <c r="K11" s="123">
        <f>'อ.เมือง '!J47</f>
        <v>1769</v>
      </c>
      <c r="L11" s="32"/>
    </row>
    <row r="12" spans="1:12" s="14" customFormat="1" ht="19.5" customHeight="1">
      <c r="A12" s="151"/>
      <c r="B12" s="159"/>
      <c r="C12" s="383" t="s">
        <v>1788</v>
      </c>
      <c r="D12" s="186">
        <v>3</v>
      </c>
      <c r="E12" s="154">
        <v>3</v>
      </c>
      <c r="F12" s="121" t="s">
        <v>525</v>
      </c>
      <c r="G12" s="121" t="s">
        <v>1045</v>
      </c>
      <c r="H12" s="122">
        <f>'อ.เมือง '!G51</f>
        <v>1267</v>
      </c>
      <c r="I12" s="122">
        <f>'อ.เมือง '!H51</f>
        <v>1334</v>
      </c>
      <c r="J12" s="123" t="e">
        <f>'อ.เมือง '!I51</f>
        <v>#N/A</v>
      </c>
      <c r="K12" s="123">
        <f>'อ.เมือง '!J51</f>
        <v>1066</v>
      </c>
      <c r="L12" s="33"/>
    </row>
    <row r="13" spans="1:12" s="14" customFormat="1" ht="19.5" customHeight="1">
      <c r="A13" s="216"/>
      <c r="B13" s="152" t="s">
        <v>52</v>
      </c>
      <c r="C13" s="384" t="s">
        <v>1926</v>
      </c>
      <c r="D13" s="798">
        <v>3</v>
      </c>
      <c r="E13" s="799">
        <v>7</v>
      </c>
      <c r="F13" s="254" t="s">
        <v>522</v>
      </c>
      <c r="G13" s="254" t="s">
        <v>1046</v>
      </c>
      <c r="H13" s="122">
        <f>'อ.เมือง '!G59</f>
        <v>3479</v>
      </c>
      <c r="I13" s="122">
        <f>'อ.เมือง '!H59</f>
        <v>3660</v>
      </c>
      <c r="J13" s="123" t="e">
        <f>'อ.เมือง '!I59</f>
        <v>#N/A</v>
      </c>
      <c r="K13" s="123">
        <f>'อ.เมือง '!J59</f>
        <v>2724</v>
      </c>
      <c r="L13" s="32"/>
    </row>
    <row r="14" spans="1:12" s="14" customFormat="1" ht="19.5" customHeight="1">
      <c r="A14" s="151"/>
      <c r="B14" s="160"/>
      <c r="C14" s="383" t="s">
        <v>1992</v>
      </c>
      <c r="D14" s="796">
        <v>3</v>
      </c>
      <c r="E14" s="797">
        <v>8</v>
      </c>
      <c r="F14" s="121" t="s">
        <v>534</v>
      </c>
      <c r="G14" s="121" t="s">
        <v>1047</v>
      </c>
      <c r="H14" s="122">
        <f>'อ.เมือง '!G69</f>
        <v>6976</v>
      </c>
      <c r="I14" s="122">
        <f>'อ.เมือง '!H69</f>
        <v>6878</v>
      </c>
      <c r="J14" s="123" t="e">
        <f>'อ.เมือง '!I69</f>
        <v>#N/A</v>
      </c>
      <c r="K14" s="123">
        <f>'อ.เมือง '!J69</f>
        <v>9223</v>
      </c>
      <c r="L14" s="33"/>
    </row>
    <row r="15" spans="1:12" s="14" customFormat="1" ht="19.5" customHeight="1">
      <c r="A15" s="151"/>
      <c r="B15" s="159" t="s">
        <v>53</v>
      </c>
      <c r="C15" s="385" t="s">
        <v>1927</v>
      </c>
      <c r="D15" s="796">
        <v>5</v>
      </c>
      <c r="E15" s="797">
        <v>6</v>
      </c>
      <c r="F15" s="121" t="s">
        <v>1740</v>
      </c>
      <c r="G15" s="793" t="s">
        <v>1993</v>
      </c>
      <c r="H15" s="123">
        <f>'อ.เมือง '!G85</f>
        <v>8638</v>
      </c>
      <c r="I15" s="123">
        <f>'อ.เมือง '!H85</f>
        <v>9517</v>
      </c>
      <c r="J15" s="123" t="e">
        <f>'อ.เมือง '!I85</f>
        <v>#N/A</v>
      </c>
      <c r="K15" s="123">
        <f>'อ.เมือง '!J85</f>
        <v>11804</v>
      </c>
      <c r="L15" s="33"/>
    </row>
    <row r="16" spans="1:12" s="14" customFormat="1" ht="19.5" customHeight="1">
      <c r="A16" s="151"/>
      <c r="B16" s="160"/>
      <c r="C16" s="385" t="s">
        <v>1928</v>
      </c>
      <c r="D16" s="796">
        <v>3</v>
      </c>
      <c r="E16" s="797">
        <v>1</v>
      </c>
      <c r="F16" s="121" t="s">
        <v>527</v>
      </c>
      <c r="G16" s="121" t="s">
        <v>1048</v>
      </c>
      <c r="H16" s="123">
        <f>'อ.เมือง '!G87</f>
        <v>607</v>
      </c>
      <c r="I16" s="123">
        <f>'อ.เมือง '!H87</f>
        <v>619</v>
      </c>
      <c r="J16" s="123" t="e">
        <f>'อ.เมือง '!I87</f>
        <v>#N/A</v>
      </c>
      <c r="K16" s="123">
        <f>'อ.เมือง '!J87</f>
        <v>843</v>
      </c>
      <c r="L16" s="33"/>
    </row>
    <row r="17" spans="1:12" s="14" customFormat="1" ht="39" customHeight="1">
      <c r="A17" s="151"/>
      <c r="B17" s="152" t="s">
        <v>56</v>
      </c>
      <c r="C17" s="383" t="s">
        <v>1929</v>
      </c>
      <c r="D17" s="186">
        <v>4</v>
      </c>
      <c r="E17" s="154">
        <v>4</v>
      </c>
      <c r="F17" s="525" t="s">
        <v>1739</v>
      </c>
      <c r="G17" s="525" t="s">
        <v>1921</v>
      </c>
      <c r="H17" s="123">
        <f>'อ.เมือง '!G97</f>
        <v>4260</v>
      </c>
      <c r="I17" s="123">
        <f>'อ.เมือง '!H97</f>
        <v>4665</v>
      </c>
      <c r="J17" s="123" t="e">
        <f>'อ.เมือง '!I97</f>
        <v>#N/A</v>
      </c>
      <c r="K17" s="123">
        <f>'อ.เมือง '!J97</f>
        <v>4053</v>
      </c>
      <c r="L17" s="33"/>
    </row>
    <row r="18" spans="1:12" s="14" customFormat="1" ht="19.5" customHeight="1">
      <c r="A18" s="151"/>
      <c r="B18" s="160"/>
      <c r="C18" s="385" t="s">
        <v>1930</v>
      </c>
      <c r="D18" s="796">
        <v>3</v>
      </c>
      <c r="E18" s="797">
        <v>3</v>
      </c>
      <c r="F18" s="121" t="s">
        <v>525</v>
      </c>
      <c r="G18" s="121" t="s">
        <v>1049</v>
      </c>
      <c r="H18" s="122">
        <f>'อ.เมือง '!G101</f>
        <v>1450</v>
      </c>
      <c r="I18" s="122">
        <f>'อ.เมือง '!H101</f>
        <v>1516</v>
      </c>
      <c r="J18" s="123" t="e">
        <f>'อ.เมือง '!I101</f>
        <v>#N/A</v>
      </c>
      <c r="K18" s="123">
        <f>'อ.เมือง '!J101</f>
        <v>1629</v>
      </c>
      <c r="L18" s="33"/>
    </row>
    <row r="19" spans="1:12" s="14" customFormat="1" ht="39" customHeight="1">
      <c r="A19" s="151"/>
      <c r="B19" s="159" t="s">
        <v>58</v>
      </c>
      <c r="C19" s="385" t="s">
        <v>1931</v>
      </c>
      <c r="D19" s="186">
        <v>3</v>
      </c>
      <c r="E19" s="154">
        <v>5</v>
      </c>
      <c r="F19" s="525" t="s">
        <v>1920</v>
      </c>
      <c r="G19" s="805" t="s">
        <v>1917</v>
      </c>
      <c r="H19" s="122">
        <f>'อ.เมือง '!G108</f>
        <v>1974</v>
      </c>
      <c r="I19" s="122">
        <f>'อ.เมือง '!H108</f>
        <v>2055</v>
      </c>
      <c r="J19" s="123" t="e">
        <f>'อ.เมือง '!I108</f>
        <v>#N/A</v>
      </c>
      <c r="K19" s="123">
        <f>'อ.เมือง '!J108</f>
        <v>1716</v>
      </c>
      <c r="L19" s="33"/>
    </row>
    <row r="20" spans="1:12" s="14" customFormat="1" ht="19.5" customHeight="1">
      <c r="A20" s="151"/>
      <c r="B20" s="159"/>
      <c r="C20" s="385" t="s">
        <v>1932</v>
      </c>
      <c r="D20" s="186">
        <v>3</v>
      </c>
      <c r="E20" s="154">
        <v>5</v>
      </c>
      <c r="F20" s="121" t="s">
        <v>525</v>
      </c>
      <c r="G20" s="121" t="s">
        <v>2030</v>
      </c>
      <c r="H20" s="122">
        <f>'อ.เมือง '!G112</f>
        <v>711</v>
      </c>
      <c r="I20" s="122">
        <f>'อ.เมือง '!H112</f>
        <v>782</v>
      </c>
      <c r="J20" s="123" t="e">
        <f>'อ.เมือง '!I112</f>
        <v>#N/A</v>
      </c>
      <c r="K20" s="123">
        <f>'อ.เมือง '!J112</f>
        <v>638</v>
      </c>
      <c r="L20" s="33"/>
    </row>
    <row r="21" spans="1:12" s="14" customFormat="1" ht="19.5" customHeight="1">
      <c r="A21" s="151"/>
      <c r="B21" s="160"/>
      <c r="C21" s="385" t="s">
        <v>2027</v>
      </c>
      <c r="D21" s="186"/>
      <c r="E21" s="154"/>
      <c r="F21" s="121" t="s">
        <v>530</v>
      </c>
      <c r="G21" s="121" t="s">
        <v>2031</v>
      </c>
      <c r="H21" s="122">
        <f>'อ.เมือง '!G115</f>
        <v>630</v>
      </c>
      <c r="I21" s="122">
        <f>'อ.เมือง '!H115</f>
        <v>614</v>
      </c>
      <c r="J21" s="122" t="e">
        <f>'อ.เมือง '!I115</f>
        <v>#N/A</v>
      </c>
      <c r="K21" s="122">
        <f>'อ.เมือง '!J115</f>
        <v>876</v>
      </c>
      <c r="L21" s="33"/>
    </row>
    <row r="22" spans="1:12" s="14" customFormat="1" ht="19.5" customHeight="1">
      <c r="A22" s="151"/>
      <c r="B22" s="118" t="s">
        <v>66</v>
      </c>
      <c r="C22" s="385" t="s">
        <v>2028</v>
      </c>
      <c r="D22" s="186">
        <v>3</v>
      </c>
      <c r="E22" s="154">
        <v>5</v>
      </c>
      <c r="F22" s="121" t="s">
        <v>528</v>
      </c>
      <c r="G22" s="121" t="s">
        <v>1050</v>
      </c>
      <c r="H22" s="122">
        <f>'อ.เมือง '!G121</f>
        <v>2587</v>
      </c>
      <c r="I22" s="122">
        <f>'อ.เมือง '!H121</f>
        <v>2686</v>
      </c>
      <c r="J22" s="123" t="e">
        <f>'อ.เมือง '!I121</f>
        <v>#N/A</v>
      </c>
      <c r="K22" s="123">
        <f>'อ.เมือง '!J121</f>
        <v>2646</v>
      </c>
      <c r="L22" s="33"/>
    </row>
    <row r="23" spans="1:12" s="14" customFormat="1" ht="19.5" customHeight="1">
      <c r="A23" s="151"/>
      <c r="B23" s="118" t="s">
        <v>65</v>
      </c>
      <c r="C23" s="813" t="s">
        <v>2029</v>
      </c>
      <c r="D23" s="186">
        <v>3</v>
      </c>
      <c r="E23" s="246"/>
      <c r="F23" s="298" t="s">
        <v>1140</v>
      </c>
      <c r="G23" s="298" t="s">
        <v>513</v>
      </c>
      <c r="H23" s="401">
        <f>'อ.เมือง '!G122</f>
        <v>34943</v>
      </c>
      <c r="I23" s="401">
        <f>'อ.เมือง '!H122</f>
        <v>34731</v>
      </c>
      <c r="J23" s="402" t="e">
        <f>'อ.เมือง '!I122</f>
        <v>#N/A</v>
      </c>
      <c r="K23" s="402">
        <f>'อ.เมือง '!J122</f>
        <v>55810</v>
      </c>
      <c r="L23" s="33"/>
    </row>
    <row r="24" spans="1:12" s="14" customFormat="1" ht="19.5" customHeight="1">
      <c r="A24" s="151"/>
      <c r="B24" s="118" t="s">
        <v>60</v>
      </c>
      <c r="C24" s="815" t="s">
        <v>1661</v>
      </c>
      <c r="D24" s="186"/>
      <c r="E24" s="246"/>
      <c r="F24" s="213"/>
      <c r="G24" s="213"/>
      <c r="H24" s="301"/>
      <c r="I24" s="301"/>
      <c r="J24" s="302"/>
      <c r="K24" s="302"/>
      <c r="L24" s="33"/>
    </row>
    <row r="25" spans="1:12" s="14" customFormat="1" ht="19.5" customHeight="1">
      <c r="A25" s="151"/>
      <c r="B25" s="118" t="s">
        <v>61</v>
      </c>
      <c r="C25" s="414" t="s">
        <v>1019</v>
      </c>
      <c r="D25" s="524"/>
      <c r="E25" s="524"/>
      <c r="F25" s="275" t="s">
        <v>1139</v>
      </c>
      <c r="G25" s="298" t="s">
        <v>422</v>
      </c>
      <c r="H25" s="387">
        <f>'อ.เมือง '!G124</f>
        <v>30003</v>
      </c>
      <c r="I25" s="387">
        <f>'อ.เมือง '!H124</f>
        <v>34019</v>
      </c>
      <c r="J25" s="388" t="e">
        <f>'อ.เมือง '!I124</f>
        <v>#N/A</v>
      </c>
      <c r="K25" s="388">
        <f>'อ.เมือง '!J124</f>
        <v>37155</v>
      </c>
      <c r="L25" s="52"/>
    </row>
    <row r="26" spans="1:12" s="14" customFormat="1" ht="19.5" customHeight="1">
      <c r="A26" s="389"/>
      <c r="B26" s="168" t="s">
        <v>62</v>
      </c>
      <c r="C26" s="390"/>
      <c r="D26" s="391"/>
      <c r="E26" s="391"/>
      <c r="F26" s="727"/>
      <c r="G26" s="727"/>
      <c r="H26" s="392"/>
      <c r="I26" s="392"/>
      <c r="J26" s="393"/>
      <c r="K26" s="393"/>
      <c r="L26" s="34"/>
    </row>
    <row r="27" spans="1:12" ht="21" customHeight="1">
      <c r="A27" s="394" t="s">
        <v>538</v>
      </c>
      <c r="B27" s="395"/>
      <c r="C27" s="396" t="s">
        <v>581</v>
      </c>
      <c r="D27" s="397"/>
      <c r="E27" s="397"/>
      <c r="F27" s="398"/>
      <c r="G27" s="399"/>
      <c r="H27" s="174">
        <f>SUM(H4:H26)</f>
        <v>138529</v>
      </c>
      <c r="I27" s="174">
        <f>SUM(I4:I26)</f>
        <v>144852</v>
      </c>
      <c r="J27" s="175" t="e">
        <f>SUM(J4:J26)</f>
        <v>#N/A</v>
      </c>
      <c r="K27" s="175">
        <f>SUM(K4:K26)</f>
        <v>187032</v>
      </c>
      <c r="L27" s="4"/>
    </row>
    <row r="28" spans="1:12" ht="21">
      <c r="A28" s="145" t="s">
        <v>67</v>
      </c>
      <c r="B28" s="146" t="s">
        <v>68</v>
      </c>
      <c r="C28" s="817" t="s">
        <v>70</v>
      </c>
      <c r="D28" s="147"/>
      <c r="E28" s="148">
        <v>10</v>
      </c>
      <c r="F28" s="149" t="s">
        <v>542</v>
      </c>
      <c r="G28" s="149" t="s">
        <v>1051</v>
      </c>
      <c r="H28" s="381">
        <f>'อ.แกลง'!G14</f>
        <v>3609</v>
      </c>
      <c r="I28" s="381">
        <f>'อ.แกลง'!H14</f>
        <v>3783</v>
      </c>
      <c r="J28" s="382" t="e">
        <f>'อ.แกลง'!I14</f>
        <v>#N/A</v>
      </c>
      <c r="K28" s="382">
        <f>'อ.แกลง'!J14</f>
        <v>3765</v>
      </c>
      <c r="L28" s="28"/>
    </row>
    <row r="29" spans="1:12" ht="19.5" customHeight="1">
      <c r="A29" s="216"/>
      <c r="B29" s="159"/>
      <c r="C29" s="815" t="s">
        <v>258</v>
      </c>
      <c r="D29" s="253"/>
      <c r="E29" s="212"/>
      <c r="F29" s="254"/>
      <c r="G29" s="254"/>
      <c r="H29" s="403"/>
      <c r="I29" s="403"/>
      <c r="J29" s="404"/>
      <c r="K29" s="404"/>
      <c r="L29" s="28"/>
    </row>
    <row r="30" spans="1:12" ht="19.5" customHeight="1">
      <c r="A30" s="151"/>
      <c r="B30" s="152" t="s">
        <v>69</v>
      </c>
      <c r="C30" s="383" t="s">
        <v>1933</v>
      </c>
      <c r="D30" s="186">
        <v>3</v>
      </c>
      <c r="E30" s="154">
        <v>4</v>
      </c>
      <c r="F30" s="155" t="s">
        <v>524</v>
      </c>
      <c r="G30" s="155" t="s">
        <v>1052</v>
      </c>
      <c r="H30" s="164">
        <f>'อ.แกลง'!G20</f>
        <v>929</v>
      </c>
      <c r="I30" s="164">
        <f>'อ.แกลง'!H20</f>
        <v>996</v>
      </c>
      <c r="J30" s="165" t="e">
        <f>'อ.แกลง'!I20</f>
        <v>#N/A</v>
      </c>
      <c r="K30" s="165">
        <f>'อ.แกลง'!J20</f>
        <v>858</v>
      </c>
      <c r="L30" s="28"/>
    </row>
    <row r="31" spans="1:12" ht="19.5" customHeight="1">
      <c r="A31" s="151"/>
      <c r="B31" s="159"/>
      <c r="C31" s="383" t="s">
        <v>1934</v>
      </c>
      <c r="D31" s="186">
        <v>3</v>
      </c>
      <c r="E31" s="154">
        <v>3</v>
      </c>
      <c r="F31" s="155" t="s">
        <v>525</v>
      </c>
      <c r="G31" s="155" t="s">
        <v>1053</v>
      </c>
      <c r="H31" s="164">
        <f>'อ.แกลง'!G24</f>
        <v>910</v>
      </c>
      <c r="I31" s="164">
        <f>'อ.แกลง'!H24</f>
        <v>923</v>
      </c>
      <c r="J31" s="165" t="e">
        <f>'อ.แกลง'!I24</f>
        <v>#N/A</v>
      </c>
      <c r="K31" s="165">
        <f>'อ.แกลง'!J24</f>
        <v>701</v>
      </c>
      <c r="L31" s="28"/>
    </row>
    <row r="32" spans="1:12" ht="39" customHeight="1">
      <c r="A32" s="151"/>
      <c r="B32" s="160"/>
      <c r="C32" s="352" t="s">
        <v>2002</v>
      </c>
      <c r="D32" s="796">
        <v>2</v>
      </c>
      <c r="E32" s="154">
        <v>5</v>
      </c>
      <c r="F32" s="155" t="s">
        <v>528</v>
      </c>
      <c r="G32" s="525" t="s">
        <v>1054</v>
      </c>
      <c r="H32" s="164">
        <f>'อ.แกลง'!G30</f>
        <v>1130</v>
      </c>
      <c r="I32" s="164">
        <f>'อ.แกลง'!H30</f>
        <v>1241</v>
      </c>
      <c r="J32" s="165" t="e">
        <f>'อ.แกลง'!I30</f>
        <v>#N/A</v>
      </c>
      <c r="K32" s="165">
        <f>'อ.แกลง'!J30</f>
        <v>1043</v>
      </c>
      <c r="L32" s="28"/>
    </row>
    <row r="33" spans="1:12" ht="19.5" customHeight="1">
      <c r="A33" s="151"/>
      <c r="B33" s="118" t="s">
        <v>75</v>
      </c>
      <c r="C33" s="383" t="s">
        <v>1935</v>
      </c>
      <c r="D33" s="796">
        <v>3</v>
      </c>
      <c r="E33" s="154">
        <v>5</v>
      </c>
      <c r="F33" s="121" t="s">
        <v>528</v>
      </c>
      <c r="G33" s="121" t="s">
        <v>1050</v>
      </c>
      <c r="H33" s="164">
        <f>'อ.แกลง'!G36</f>
        <v>1643</v>
      </c>
      <c r="I33" s="164">
        <f>'อ.แกลง'!H36</f>
        <v>1737</v>
      </c>
      <c r="J33" s="165" t="e">
        <f>'อ.แกลง'!I36</f>
        <v>#N/A</v>
      </c>
      <c r="K33" s="165">
        <f>'อ.แกลง'!J36</f>
        <v>1490</v>
      </c>
      <c r="L33" s="29"/>
    </row>
    <row r="34" spans="1:12" ht="19.5" customHeight="1">
      <c r="A34" s="151"/>
      <c r="B34" s="118" t="s">
        <v>76</v>
      </c>
      <c r="C34" s="383" t="s">
        <v>1530</v>
      </c>
      <c r="D34" s="186">
        <v>4</v>
      </c>
      <c r="E34" s="154">
        <v>7</v>
      </c>
      <c r="F34" s="155" t="s">
        <v>2004</v>
      </c>
      <c r="G34" s="155" t="s">
        <v>1055</v>
      </c>
      <c r="H34" s="164">
        <f>'อ.แกลง'!G45</f>
        <v>4638</v>
      </c>
      <c r="I34" s="164">
        <f>'อ.แกลง'!H45</f>
        <v>4786</v>
      </c>
      <c r="J34" s="165" t="e">
        <f>'อ.แกลง'!I45</f>
        <v>#N/A</v>
      </c>
      <c r="K34" s="165">
        <f>'อ.แกลง'!J45</f>
        <v>5296</v>
      </c>
      <c r="L34" s="29"/>
    </row>
    <row r="35" spans="1:12" ht="19.5" customHeight="1">
      <c r="A35" s="151"/>
      <c r="B35" s="118" t="s">
        <v>78</v>
      </c>
      <c r="C35" s="383" t="s">
        <v>1531</v>
      </c>
      <c r="D35" s="186">
        <v>2</v>
      </c>
      <c r="E35" s="154">
        <v>6</v>
      </c>
      <c r="F35" s="155" t="s">
        <v>2003</v>
      </c>
      <c r="G35" s="155" t="s">
        <v>1056</v>
      </c>
      <c r="H35" s="164">
        <f>'อ.แกลง'!G53</f>
        <v>2612</v>
      </c>
      <c r="I35" s="164">
        <f>'อ.แกลง'!H53</f>
        <v>3129</v>
      </c>
      <c r="J35" s="165" t="e">
        <f>'อ.แกลง'!I53</f>
        <v>#N/A</v>
      </c>
      <c r="K35" s="165">
        <f>'อ.แกลง'!J53</f>
        <v>4269</v>
      </c>
      <c r="L35" s="29"/>
    </row>
    <row r="36" spans="1:12" ht="19.5" customHeight="1">
      <c r="A36" s="151"/>
      <c r="B36" s="152" t="s">
        <v>84</v>
      </c>
      <c r="C36" s="383" t="s">
        <v>1936</v>
      </c>
      <c r="D36" s="186">
        <v>4</v>
      </c>
      <c r="E36" s="154">
        <v>8</v>
      </c>
      <c r="F36" s="121" t="s">
        <v>523</v>
      </c>
      <c r="G36" s="121" t="s">
        <v>1057</v>
      </c>
      <c r="H36" s="164">
        <f>'อ.แกลง'!G62</f>
        <v>1531</v>
      </c>
      <c r="I36" s="164">
        <f>'อ.แกลง'!H62</f>
        <v>1678</v>
      </c>
      <c r="J36" s="165" t="e">
        <f>'อ.แกลง'!I62</f>
        <v>#N/A</v>
      </c>
      <c r="K36" s="165">
        <f>'อ.แกลง'!J62</f>
        <v>1505</v>
      </c>
      <c r="L36" s="29"/>
    </row>
    <row r="37" spans="1:12" ht="39" customHeight="1">
      <c r="A37" s="151"/>
      <c r="B37" s="152" t="s">
        <v>86</v>
      </c>
      <c r="C37" s="352" t="s">
        <v>1996</v>
      </c>
      <c r="D37" s="186">
        <v>2</v>
      </c>
      <c r="E37" s="154">
        <v>3</v>
      </c>
      <c r="F37" s="525" t="s">
        <v>1995</v>
      </c>
      <c r="G37" s="525" t="s">
        <v>1058</v>
      </c>
      <c r="H37" s="164">
        <f>'อ.แกลง'!G66</f>
        <v>734</v>
      </c>
      <c r="I37" s="164">
        <f>'อ.แกลง'!H66</f>
        <v>731</v>
      </c>
      <c r="J37" s="165" t="e">
        <f>'อ.แกลง'!I66</f>
        <v>#N/A</v>
      </c>
      <c r="K37" s="165">
        <f>'อ.แกลง'!J66</f>
        <v>513</v>
      </c>
      <c r="L37" s="29"/>
    </row>
    <row r="38" spans="1:12" ht="19.5" customHeight="1">
      <c r="A38" s="151"/>
      <c r="C38" s="383" t="s">
        <v>1937</v>
      </c>
      <c r="D38" s="186">
        <v>3</v>
      </c>
      <c r="E38" s="154">
        <v>8</v>
      </c>
      <c r="F38" s="121" t="s">
        <v>523</v>
      </c>
      <c r="G38" s="121" t="s">
        <v>1059</v>
      </c>
      <c r="H38" s="164">
        <f>'อ.แกลง'!G75</f>
        <v>2855</v>
      </c>
      <c r="I38" s="164">
        <f>'อ.แกลง'!H75</f>
        <v>3226</v>
      </c>
      <c r="J38" s="165" t="e">
        <f>'อ.แกลง'!I75</f>
        <v>#N/A</v>
      </c>
      <c r="K38" s="165">
        <f>'อ.แกลง'!J75</f>
        <v>3000</v>
      </c>
      <c r="L38" s="29"/>
    </row>
    <row r="39" spans="1:12" ht="19.5" customHeight="1">
      <c r="A39" s="389"/>
      <c r="B39" s="168"/>
      <c r="C39" s="407" t="s">
        <v>1938</v>
      </c>
      <c r="D39" s="841">
        <v>2</v>
      </c>
      <c r="E39" s="219">
        <v>3</v>
      </c>
      <c r="F39" s="199" t="s">
        <v>524</v>
      </c>
      <c r="G39" s="199" t="s">
        <v>1060</v>
      </c>
      <c r="H39" s="281">
        <f>'อ.แกลง'!G80</f>
        <v>1141</v>
      </c>
      <c r="I39" s="281">
        <f>'อ.แกลง'!H80</f>
        <v>1228</v>
      </c>
      <c r="J39" s="282" t="e">
        <f>'อ.แกลง'!I80</f>
        <v>#N/A</v>
      </c>
      <c r="K39" s="282">
        <f>'อ.แกลง'!J80</f>
        <v>897</v>
      </c>
      <c r="L39" s="29"/>
    </row>
    <row r="40" spans="1:12" ht="21">
      <c r="A40" s="151"/>
      <c r="B40" s="159" t="s">
        <v>89</v>
      </c>
      <c r="C40" s="384" t="s">
        <v>1939</v>
      </c>
      <c r="D40" s="253">
        <v>3</v>
      </c>
      <c r="E40" s="212">
        <v>4</v>
      </c>
      <c r="F40" s="213" t="s">
        <v>524</v>
      </c>
      <c r="G40" s="213" t="s">
        <v>1061</v>
      </c>
      <c r="H40" s="301">
        <f>'อ.แกลง'!G85</f>
        <v>1505</v>
      </c>
      <c r="I40" s="301">
        <f>'อ.แกลง'!H85</f>
        <v>1619</v>
      </c>
      <c r="J40" s="302" t="e">
        <f>'อ.แกลง'!I85</f>
        <v>#N/A</v>
      </c>
      <c r="K40" s="302">
        <f>'อ.แกลง'!J85</f>
        <v>1214</v>
      </c>
      <c r="L40" s="29"/>
    </row>
    <row r="41" spans="1:12" ht="21">
      <c r="A41" s="151"/>
      <c r="B41" s="159"/>
      <c r="C41" s="383" t="s">
        <v>2008</v>
      </c>
      <c r="D41" s="186">
        <v>2</v>
      </c>
      <c r="E41" s="154">
        <v>2</v>
      </c>
      <c r="F41" s="121" t="s">
        <v>530</v>
      </c>
      <c r="G41" s="121" t="s">
        <v>1062</v>
      </c>
      <c r="H41" s="164">
        <f>'อ.แกลง'!G88</f>
        <v>596</v>
      </c>
      <c r="I41" s="164">
        <f>'อ.แกลง'!H88</f>
        <v>615</v>
      </c>
      <c r="J41" s="165" t="e">
        <f>'อ.แกลง'!I88</f>
        <v>#N/A</v>
      </c>
      <c r="K41" s="165">
        <f>'อ.แกลง'!J88</f>
        <v>671</v>
      </c>
      <c r="L41" s="29"/>
    </row>
    <row r="42" spans="1:12" ht="21">
      <c r="A42" s="151"/>
      <c r="B42" s="159"/>
      <c r="C42" s="383" t="s">
        <v>1940</v>
      </c>
      <c r="D42" s="186">
        <v>3</v>
      </c>
      <c r="E42" s="154">
        <v>2</v>
      </c>
      <c r="F42" s="121" t="s">
        <v>530</v>
      </c>
      <c r="G42" s="121" t="s">
        <v>1063</v>
      </c>
      <c r="H42" s="164">
        <f>'อ.แกลง'!G91</f>
        <v>652</v>
      </c>
      <c r="I42" s="164">
        <f>'อ.แกลง'!H91</f>
        <v>643</v>
      </c>
      <c r="J42" s="165" t="e">
        <f>'อ.แกลง'!I91</f>
        <v>#N/A</v>
      </c>
      <c r="K42" s="165">
        <f>'อ.แกลง'!J91</f>
        <v>599</v>
      </c>
      <c r="L42" s="29"/>
    </row>
    <row r="43" spans="1:12" ht="37.5">
      <c r="A43" s="151"/>
      <c r="B43" s="152" t="s">
        <v>104</v>
      </c>
      <c r="C43" s="383" t="s">
        <v>1941</v>
      </c>
      <c r="D43" s="796">
        <v>4</v>
      </c>
      <c r="E43" s="154">
        <v>8</v>
      </c>
      <c r="F43" s="155" t="s">
        <v>1994</v>
      </c>
      <c r="G43" s="155" t="s">
        <v>2001</v>
      </c>
      <c r="H43" s="164">
        <f>'อ.แกลง'!G107</f>
        <v>4735</v>
      </c>
      <c r="I43" s="164">
        <f>'อ.แกลง'!H107</f>
        <v>5062</v>
      </c>
      <c r="J43" s="164" t="e">
        <f>'อ.แกลง'!I107</f>
        <v>#N/A</v>
      </c>
      <c r="K43" s="164">
        <f>'อ.แกลง'!J107</f>
        <v>4227</v>
      </c>
      <c r="L43" s="28"/>
    </row>
    <row r="44" spans="1:12" ht="21">
      <c r="A44" s="151"/>
      <c r="B44" s="159"/>
      <c r="C44" s="383" t="s">
        <v>1942</v>
      </c>
      <c r="D44" s="796">
        <v>3</v>
      </c>
      <c r="E44" s="154">
        <v>4</v>
      </c>
      <c r="F44" s="121" t="s">
        <v>524</v>
      </c>
      <c r="G44" s="121" t="s">
        <v>1065</v>
      </c>
      <c r="H44" s="164">
        <f>'อ.แกลง'!G117</f>
        <v>2969</v>
      </c>
      <c r="I44" s="164">
        <f>'อ.แกลง'!H117</f>
        <v>3147</v>
      </c>
      <c r="J44" s="165" t="e">
        <f>'อ.แกลง'!I117</f>
        <v>#N/A</v>
      </c>
      <c r="K44" s="165">
        <f>'อ.แกลง'!J117</f>
        <v>3181</v>
      </c>
      <c r="L44" s="29"/>
    </row>
    <row r="45" spans="1:12" ht="21">
      <c r="A45" s="151"/>
      <c r="B45" s="118" t="s">
        <v>107</v>
      </c>
      <c r="C45" s="383" t="s">
        <v>1811</v>
      </c>
      <c r="D45" s="796">
        <v>3</v>
      </c>
      <c r="E45" s="154">
        <v>13</v>
      </c>
      <c r="F45" s="121" t="s">
        <v>531</v>
      </c>
      <c r="G45" s="121" t="s">
        <v>1066</v>
      </c>
      <c r="H45" s="165">
        <f>'อ.แกลง'!G131</f>
        <v>4129</v>
      </c>
      <c r="I45" s="165">
        <f>'อ.แกลง'!H131</f>
        <v>4311</v>
      </c>
      <c r="J45" s="165" t="e">
        <f>'อ.แกลง'!I131</f>
        <v>#N/A</v>
      </c>
      <c r="K45" s="165">
        <f>'อ.แกลง'!J131</f>
        <v>3260</v>
      </c>
      <c r="L45" s="29"/>
    </row>
    <row r="46" spans="1:12" ht="21">
      <c r="A46" s="151"/>
      <c r="B46" s="152" t="s">
        <v>109</v>
      </c>
      <c r="C46" s="383" t="s">
        <v>1943</v>
      </c>
      <c r="D46" s="186">
        <v>3</v>
      </c>
      <c r="E46" s="154">
        <v>8</v>
      </c>
      <c r="F46" s="121" t="s">
        <v>523</v>
      </c>
      <c r="G46" s="121" t="s">
        <v>1067</v>
      </c>
      <c r="H46" s="164">
        <f>'อ.แกลง'!G140</f>
        <v>2237</v>
      </c>
      <c r="I46" s="164">
        <f>'อ.แกลง'!H140</f>
        <v>2552</v>
      </c>
      <c r="J46" s="165" t="e">
        <f>'อ.แกลง'!I140</f>
        <v>#N/A</v>
      </c>
      <c r="K46" s="165">
        <f>'อ.แกลง'!J140</f>
        <v>2991</v>
      </c>
      <c r="L46" s="29"/>
    </row>
    <row r="47" spans="1:12" ht="21">
      <c r="A47" s="151"/>
      <c r="B47" s="159"/>
      <c r="C47" s="383" t="s">
        <v>1944</v>
      </c>
      <c r="D47" s="186">
        <v>2</v>
      </c>
      <c r="E47" s="154">
        <v>6</v>
      </c>
      <c r="F47" s="121" t="s">
        <v>526</v>
      </c>
      <c r="G47" s="121" t="s">
        <v>1068</v>
      </c>
      <c r="H47" s="164">
        <f>'อ.แกลง'!G147</f>
        <v>1776</v>
      </c>
      <c r="I47" s="164">
        <f>'อ.แกลง'!H147</f>
        <v>1855</v>
      </c>
      <c r="J47" s="165" t="e">
        <f>'อ.แกลง'!I147</f>
        <v>#N/A</v>
      </c>
      <c r="K47" s="165">
        <f>'อ.แกลง'!J147</f>
        <v>1546</v>
      </c>
      <c r="L47" s="29"/>
    </row>
    <row r="48" spans="1:12" ht="37.5">
      <c r="A48" s="151"/>
      <c r="B48" s="152" t="s">
        <v>112</v>
      </c>
      <c r="C48" s="383" t="s">
        <v>1945</v>
      </c>
      <c r="D48" s="186">
        <v>5</v>
      </c>
      <c r="E48" s="154">
        <v>6</v>
      </c>
      <c r="F48" s="525" t="s">
        <v>1980</v>
      </c>
      <c r="G48" s="525" t="s">
        <v>1069</v>
      </c>
      <c r="H48" s="164">
        <f>'อ.แกลง'!G160</f>
        <v>2512</v>
      </c>
      <c r="I48" s="164">
        <f>'อ.แกลง'!H160</f>
        <v>2633</v>
      </c>
      <c r="J48" s="164" t="e">
        <f>'อ.แกลง'!I160</f>
        <v>#N/A</v>
      </c>
      <c r="K48" s="164">
        <f>'อ.แกลง'!J160</f>
        <v>2248</v>
      </c>
      <c r="L48" s="29"/>
    </row>
    <row r="49" spans="1:12" ht="37.5">
      <c r="A49" s="151"/>
      <c r="B49" s="160"/>
      <c r="C49" s="383" t="s">
        <v>1946</v>
      </c>
      <c r="D49" s="186">
        <v>3</v>
      </c>
      <c r="E49" s="154">
        <v>4</v>
      </c>
      <c r="F49" s="525" t="s">
        <v>1978</v>
      </c>
      <c r="G49" s="525" t="s">
        <v>1070</v>
      </c>
      <c r="H49" s="167">
        <f>'อ.แกลง'!G172</f>
        <v>2533</v>
      </c>
      <c r="I49" s="167">
        <f>'อ.แกลง'!H172</f>
        <v>2646</v>
      </c>
      <c r="J49" s="167" t="e">
        <f>'อ.แกลง'!I172</f>
        <v>#N/A</v>
      </c>
      <c r="K49" s="167">
        <f>'อ.แกลง'!J172</f>
        <v>2034</v>
      </c>
      <c r="L49" s="29"/>
    </row>
    <row r="50" spans="1:12" ht="37.5">
      <c r="A50" s="151"/>
      <c r="B50" s="118" t="s">
        <v>121</v>
      </c>
      <c r="C50" s="383" t="s">
        <v>1947</v>
      </c>
      <c r="D50" s="186">
        <v>3</v>
      </c>
      <c r="E50" s="154">
        <v>9</v>
      </c>
      <c r="F50" s="525" t="s">
        <v>1979</v>
      </c>
      <c r="G50" s="525" t="s">
        <v>1071</v>
      </c>
      <c r="H50" s="164">
        <f>'อ.แกลง'!G188</f>
        <v>2973</v>
      </c>
      <c r="I50" s="164">
        <f>'อ.แกลง'!H188</f>
        <v>3142</v>
      </c>
      <c r="J50" s="165" t="e">
        <f>'อ.แกลง'!I188</f>
        <v>#N/A</v>
      </c>
      <c r="K50" s="165">
        <f>'อ.แกลง'!J188</f>
        <v>2828</v>
      </c>
      <c r="L50" s="28"/>
    </row>
    <row r="51" spans="1:12" ht="21">
      <c r="A51" s="151"/>
      <c r="B51" s="152" t="s">
        <v>123</v>
      </c>
      <c r="C51" s="383" t="s">
        <v>2039</v>
      </c>
      <c r="D51" s="186">
        <v>4</v>
      </c>
      <c r="E51" s="154">
        <v>8</v>
      </c>
      <c r="F51" s="121" t="s">
        <v>523</v>
      </c>
      <c r="G51" s="121" t="s">
        <v>1039</v>
      </c>
      <c r="H51" s="164">
        <f>'อ.แกลง'!G197</f>
        <v>2902</v>
      </c>
      <c r="I51" s="164">
        <f>'อ.แกลง'!H197</f>
        <v>3168</v>
      </c>
      <c r="J51" s="165" t="e">
        <f>'อ.แกลง'!I197</f>
        <v>#N/A</v>
      </c>
      <c r="K51" s="165">
        <f>'อ.แกลง'!J197</f>
        <v>2036</v>
      </c>
      <c r="L51" s="29"/>
    </row>
    <row r="52" spans="1:12" ht="21">
      <c r="A52" s="151"/>
      <c r="B52" s="561" t="s">
        <v>2038</v>
      </c>
      <c r="C52" s="383" t="s">
        <v>266</v>
      </c>
      <c r="D52" s="186">
        <v>3</v>
      </c>
      <c r="E52" s="154">
        <v>8</v>
      </c>
      <c r="F52" s="155" t="s">
        <v>2000</v>
      </c>
      <c r="G52" s="155" t="s">
        <v>1039</v>
      </c>
      <c r="H52" s="164">
        <f>'อ.แกลง'!G211</f>
        <v>3102</v>
      </c>
      <c r="I52" s="164">
        <f>'อ.แกลง'!H211</f>
        <v>3258</v>
      </c>
      <c r="J52" s="165" t="e">
        <f>'อ.แกลง'!I211</f>
        <v>#N/A</v>
      </c>
      <c r="K52" s="165">
        <f>'อ.แกลง'!J211</f>
        <v>2444</v>
      </c>
      <c r="L52" s="29"/>
    </row>
    <row r="53" spans="1:12" ht="21">
      <c r="A53" s="151"/>
      <c r="B53" s="168"/>
      <c r="C53" s="386"/>
      <c r="D53" s="400"/>
      <c r="E53" s="170"/>
      <c r="F53" s="171" t="s">
        <v>1124</v>
      </c>
      <c r="G53" s="171"/>
      <c r="H53" s="401">
        <f>'อ.แกลง'!G212</f>
        <v>8911</v>
      </c>
      <c r="I53" s="401">
        <f>'อ.แกลง'!H212</f>
        <v>9823</v>
      </c>
      <c r="J53" s="402" t="e">
        <f>'อ.แกลง'!I212</f>
        <v>#N/A</v>
      </c>
      <c r="K53" s="402">
        <f>'อ.แกลง'!J212</f>
        <v>11398</v>
      </c>
      <c r="L53" s="28"/>
    </row>
    <row r="54" spans="1:12" ht="21.75">
      <c r="A54" s="394" t="s">
        <v>543</v>
      </c>
      <c r="B54" s="395"/>
      <c r="C54" s="396" t="s">
        <v>582</v>
      </c>
      <c r="D54" s="397"/>
      <c r="E54" s="397"/>
      <c r="F54" s="398"/>
      <c r="G54" s="399"/>
      <c r="H54" s="174">
        <f>SUM(H28:H53)</f>
        <v>63264</v>
      </c>
      <c r="I54" s="174">
        <f>SUM(I28:I53)</f>
        <v>67932</v>
      </c>
      <c r="J54" s="175" t="e">
        <f>SUM(J28:J53)</f>
        <v>#N/A</v>
      </c>
      <c r="K54" s="175">
        <f>SUM(K28:K53)</f>
        <v>64014</v>
      </c>
      <c r="L54" s="4"/>
    </row>
    <row r="55" spans="1:12" ht="21">
      <c r="A55" s="787" t="s">
        <v>130</v>
      </c>
      <c r="B55" s="178" t="s">
        <v>131</v>
      </c>
      <c r="C55" s="815" t="s">
        <v>132</v>
      </c>
      <c r="D55" s="253"/>
      <c r="E55" s="180">
        <v>7</v>
      </c>
      <c r="F55" s="786" t="s">
        <v>1742</v>
      </c>
      <c r="G55" s="254" t="s">
        <v>1072</v>
      </c>
      <c r="H55" s="403">
        <f>'อ.บ้านค่าย'!G21</f>
        <v>4206</v>
      </c>
      <c r="I55" s="403">
        <f>'อ.บ้านค่าย'!H21</f>
        <v>4584</v>
      </c>
      <c r="J55" s="404">
        <f>'อ.บ้านค่าย'!I21</f>
        <v>8790</v>
      </c>
      <c r="K55" s="404">
        <f>'อ.บ้านค่าย'!J21</f>
        <v>4595</v>
      </c>
      <c r="L55" s="35"/>
    </row>
    <row r="56" spans="1:12" ht="21">
      <c r="A56" s="177"/>
      <c r="B56" s="121"/>
      <c r="C56" s="427" t="s">
        <v>250</v>
      </c>
      <c r="D56" s="186"/>
      <c r="E56" s="184">
        <f>SUM(E57+E58+E59+E60+E61+E62+E63+E64+E65+E66+E67+E68+E69+E70+E71)</f>
        <v>59</v>
      </c>
      <c r="F56" s="121"/>
      <c r="G56" s="121"/>
      <c r="H56" s="122"/>
      <c r="I56" s="122"/>
      <c r="J56" s="123"/>
      <c r="K56" s="123"/>
      <c r="L56" s="30"/>
    </row>
    <row r="57" spans="1:12" ht="21">
      <c r="A57" s="177"/>
      <c r="B57" s="185" t="s">
        <v>267</v>
      </c>
      <c r="C57" s="405" t="s">
        <v>1948</v>
      </c>
      <c r="D57" s="186">
        <v>2</v>
      </c>
      <c r="E57" s="184">
        <v>2</v>
      </c>
      <c r="F57" s="121" t="s">
        <v>530</v>
      </c>
      <c r="G57" s="121" t="s">
        <v>1073</v>
      </c>
      <c r="H57" s="122">
        <f>'อ.บ้านค่าย'!G25</f>
        <v>936</v>
      </c>
      <c r="I57" s="122">
        <f>'อ.บ้านค่าย'!H25</f>
        <v>1011</v>
      </c>
      <c r="J57" s="123" t="e">
        <f>'อ.บ้านค่าย'!I25</f>
        <v>#N/A</v>
      </c>
      <c r="K57" s="123">
        <f>'อ.บ้านค่าย'!J25</f>
        <v>921</v>
      </c>
      <c r="L57" s="29"/>
    </row>
    <row r="58" spans="1:12" ht="37.5">
      <c r="A58" s="177"/>
      <c r="B58" s="185"/>
      <c r="C58" s="405" t="s">
        <v>1524</v>
      </c>
      <c r="D58" s="186">
        <v>3</v>
      </c>
      <c r="E58" s="184">
        <v>4</v>
      </c>
      <c r="F58" s="155" t="s">
        <v>524</v>
      </c>
      <c r="G58" s="155" t="s">
        <v>1064</v>
      </c>
      <c r="H58" s="122">
        <f>'อ.บ้านค่าย'!G30</f>
        <v>2852</v>
      </c>
      <c r="I58" s="122">
        <f>'อ.บ้านค่าย'!H30</f>
        <v>3030</v>
      </c>
      <c r="J58" s="123" t="e">
        <f>'อ.บ้านค่าย'!I30</f>
        <v>#N/A</v>
      </c>
      <c r="K58" s="123">
        <f>'อ.บ้านค่าย'!J30</f>
        <v>2956</v>
      </c>
      <c r="L58" s="28"/>
    </row>
    <row r="59" spans="1:12" ht="21">
      <c r="A59" s="177"/>
      <c r="B59" s="185"/>
      <c r="C59" s="405" t="s">
        <v>1525</v>
      </c>
      <c r="D59" s="186">
        <v>2</v>
      </c>
      <c r="E59" s="184">
        <v>2</v>
      </c>
      <c r="F59" s="155" t="s">
        <v>530</v>
      </c>
      <c r="G59" s="155" t="s">
        <v>1074</v>
      </c>
      <c r="H59" s="122">
        <f>'อ.บ้านค่าย'!G33</f>
        <v>647</v>
      </c>
      <c r="I59" s="122">
        <f>'อ.บ้านค่าย'!H33</f>
        <v>723</v>
      </c>
      <c r="J59" s="123" t="e">
        <f>'อ.บ้านค่าย'!I33</f>
        <v>#N/A</v>
      </c>
      <c r="K59" s="123">
        <f>'อ.บ้านค่าย'!J33</f>
        <v>621</v>
      </c>
      <c r="L59" s="28"/>
    </row>
    <row r="60" spans="1:12" ht="21">
      <c r="A60" s="177"/>
      <c r="B60" s="187"/>
      <c r="C60" s="405" t="s">
        <v>1949</v>
      </c>
      <c r="D60" s="186">
        <v>3</v>
      </c>
      <c r="E60" s="184">
        <v>3</v>
      </c>
      <c r="F60" s="155" t="s">
        <v>525</v>
      </c>
      <c r="G60" s="155" t="s">
        <v>1075</v>
      </c>
      <c r="H60" s="122">
        <f>'อ.บ้านค่าย'!G37</f>
        <v>2074</v>
      </c>
      <c r="I60" s="122">
        <f>'อ.บ้านค่าย'!H37</f>
        <v>1959</v>
      </c>
      <c r="J60" s="123" t="e">
        <f>'อ.บ้านค่าย'!I37</f>
        <v>#N/A</v>
      </c>
      <c r="K60" s="123">
        <f>'อ.บ้านค่าย'!J37</f>
        <v>3114</v>
      </c>
      <c r="L60" s="28"/>
    </row>
    <row r="61" spans="1:12" ht="21">
      <c r="A61" s="177"/>
      <c r="B61" s="152" t="s">
        <v>252</v>
      </c>
      <c r="C61" s="405" t="s">
        <v>1527</v>
      </c>
      <c r="D61" s="186">
        <v>3</v>
      </c>
      <c r="E61" s="184">
        <v>4</v>
      </c>
      <c r="F61" s="155" t="s">
        <v>524</v>
      </c>
      <c r="G61" s="155" t="s">
        <v>1076</v>
      </c>
      <c r="H61" s="122">
        <f>'อ.บ้านค่าย'!G42</f>
        <v>2455</v>
      </c>
      <c r="I61" s="122">
        <f>'อ.บ้านค่าย'!H42</f>
        <v>2571</v>
      </c>
      <c r="J61" s="123">
        <f>'อ.บ้านค่าย'!I42</f>
        <v>5026</v>
      </c>
      <c r="K61" s="123">
        <f>'อ.บ้านค่าย'!J42</f>
        <v>3228</v>
      </c>
      <c r="L61" s="28"/>
    </row>
    <row r="62" spans="1:12" ht="21">
      <c r="A62" s="177"/>
      <c r="B62" s="188"/>
      <c r="C62" s="405" t="s">
        <v>1528</v>
      </c>
      <c r="D62" s="186">
        <v>4</v>
      </c>
      <c r="E62" s="184">
        <v>2</v>
      </c>
      <c r="F62" s="155" t="s">
        <v>530</v>
      </c>
      <c r="G62" s="155" t="s">
        <v>1077</v>
      </c>
      <c r="H62" s="122">
        <f>'อ.บ้านค่าย'!G45</f>
        <v>1916</v>
      </c>
      <c r="I62" s="122">
        <f>'อ.บ้านค่าย'!H45</f>
        <v>2027</v>
      </c>
      <c r="J62" s="123" t="e">
        <f>'อ.บ้านค่าย'!I45</f>
        <v>#N/A</v>
      </c>
      <c r="K62" s="123">
        <f>'อ.บ้านค่าย'!J45</f>
        <v>1871</v>
      </c>
      <c r="L62" s="28"/>
    </row>
    <row r="63" spans="1:12" ht="21">
      <c r="A63" s="189"/>
      <c r="B63" s="159"/>
      <c r="C63" s="405" t="s">
        <v>1950</v>
      </c>
      <c r="D63" s="186">
        <v>3</v>
      </c>
      <c r="E63" s="184">
        <v>2</v>
      </c>
      <c r="F63" s="121" t="s">
        <v>530</v>
      </c>
      <c r="G63" s="121" t="s">
        <v>1078</v>
      </c>
      <c r="H63" s="122">
        <f>'อ.บ้านค่าย'!G48</f>
        <v>708</v>
      </c>
      <c r="I63" s="122">
        <f>'อ.บ้านค่าย'!H48</f>
        <v>706</v>
      </c>
      <c r="J63" s="123" t="e">
        <f>'อ.บ้านค่าย'!I48</f>
        <v>#N/A</v>
      </c>
      <c r="K63" s="123">
        <f>'อ.บ้านค่าย'!J48</f>
        <v>565</v>
      </c>
      <c r="L63" s="29"/>
    </row>
    <row r="64" spans="1:12" ht="21">
      <c r="A64" s="406"/>
      <c r="B64" s="191"/>
      <c r="C64" s="405" t="s">
        <v>1951</v>
      </c>
      <c r="D64" s="186">
        <v>3</v>
      </c>
      <c r="E64" s="184">
        <v>3</v>
      </c>
      <c r="F64" s="121" t="s">
        <v>525</v>
      </c>
      <c r="G64" s="121" t="s">
        <v>1079</v>
      </c>
      <c r="H64" s="122">
        <f>'อ.บ้านค่าย'!G52</f>
        <v>1726</v>
      </c>
      <c r="I64" s="122">
        <f>'อ.บ้านค่าย'!H52</f>
        <v>1721</v>
      </c>
      <c r="J64" s="123" t="e">
        <f>'อ.บ้านค่าย'!I52</f>
        <v>#N/A</v>
      </c>
      <c r="K64" s="123">
        <f>'อ.บ้านค่าย'!J52</f>
        <v>1500</v>
      </c>
      <c r="L64" s="29"/>
    </row>
    <row r="65" spans="1:12" ht="21">
      <c r="A65" s="238"/>
      <c r="B65" s="193" t="s">
        <v>154</v>
      </c>
      <c r="C65" s="405" t="s">
        <v>1952</v>
      </c>
      <c r="D65" s="186">
        <v>4</v>
      </c>
      <c r="E65" s="184">
        <v>9</v>
      </c>
      <c r="F65" s="121" t="s">
        <v>533</v>
      </c>
      <c r="G65" s="121" t="s">
        <v>1080</v>
      </c>
      <c r="H65" s="122">
        <f>'อ.บ้านค่าย'!G62</f>
        <v>3961</v>
      </c>
      <c r="I65" s="122">
        <f>'อ.บ้านค่าย'!H62</f>
        <v>4280</v>
      </c>
      <c r="J65" s="123" t="e">
        <f>'อ.บ้านค่าย'!I62</f>
        <v>#N/A</v>
      </c>
      <c r="K65" s="123">
        <f>'อ.บ้านค่าย'!J62</f>
        <v>3432</v>
      </c>
      <c r="L65" s="29"/>
    </row>
    <row r="66" spans="1:12" ht="21">
      <c r="A66" s="238"/>
      <c r="B66" s="187"/>
      <c r="C66" s="405" t="s">
        <v>1529</v>
      </c>
      <c r="D66" s="186">
        <v>2</v>
      </c>
      <c r="E66" s="184">
        <v>2</v>
      </c>
      <c r="F66" s="121" t="s">
        <v>530</v>
      </c>
      <c r="G66" s="121" t="s">
        <v>1081</v>
      </c>
      <c r="H66" s="122">
        <f>'อ.บ้านค่าย'!G65</f>
        <v>478</v>
      </c>
      <c r="I66" s="122">
        <f>'อ.บ้านค่าย'!H65</f>
        <v>462</v>
      </c>
      <c r="J66" s="123">
        <f>'อ.บ้านค่าย'!I65</f>
        <v>940</v>
      </c>
      <c r="K66" s="123">
        <f>'อ.บ้านค่าย'!J65</f>
        <v>366</v>
      </c>
      <c r="L66" s="29"/>
    </row>
    <row r="67" spans="1:12" ht="21">
      <c r="A67" s="238"/>
      <c r="B67" s="193" t="s">
        <v>156</v>
      </c>
      <c r="C67" s="405" t="s">
        <v>1953</v>
      </c>
      <c r="D67" s="186">
        <v>4</v>
      </c>
      <c r="E67" s="184">
        <v>3</v>
      </c>
      <c r="F67" s="121" t="s">
        <v>525</v>
      </c>
      <c r="G67" s="121" t="s">
        <v>1082</v>
      </c>
      <c r="H67" s="122">
        <f>'อ.บ้านค่าย'!G69</f>
        <v>1105</v>
      </c>
      <c r="I67" s="122">
        <f>'อ.บ้านค่าย'!H69</f>
        <v>1210</v>
      </c>
      <c r="J67" s="123">
        <f>'อ.บ้านค่าย'!I69</f>
        <v>2315</v>
      </c>
      <c r="K67" s="123">
        <f>'อ.บ้านค่าย'!J69</f>
        <v>958</v>
      </c>
      <c r="L67" s="29"/>
    </row>
    <row r="68" spans="1:12" ht="21">
      <c r="A68" s="238"/>
      <c r="B68" s="185"/>
      <c r="C68" s="405" t="s">
        <v>1521</v>
      </c>
      <c r="D68" s="186">
        <v>2</v>
      </c>
      <c r="E68" s="184">
        <v>5</v>
      </c>
      <c r="F68" s="121" t="s">
        <v>528</v>
      </c>
      <c r="G68" s="121" t="s">
        <v>1083</v>
      </c>
      <c r="H68" s="122">
        <f>'อ.บ้านค่าย'!G75</f>
        <v>2161</v>
      </c>
      <c r="I68" s="122">
        <f>'อ.บ้านค่าย'!H75</f>
        <v>2227</v>
      </c>
      <c r="J68" s="123">
        <f>'อ.บ้านค่าย'!I75</f>
        <v>4388</v>
      </c>
      <c r="K68" s="123">
        <f>'อ.บ้านค่าย'!J75</f>
        <v>1563</v>
      </c>
      <c r="L68" s="45"/>
    </row>
    <row r="69" spans="1:12" ht="21">
      <c r="A69" s="238"/>
      <c r="B69" s="187"/>
      <c r="C69" s="405" t="s">
        <v>1954</v>
      </c>
      <c r="D69" s="186">
        <v>3</v>
      </c>
      <c r="E69" s="184">
        <v>3</v>
      </c>
      <c r="F69" s="121" t="s">
        <v>525</v>
      </c>
      <c r="G69" s="121" t="s">
        <v>1067</v>
      </c>
      <c r="H69" s="122">
        <f>'อ.บ้านค่าย'!G79</f>
        <v>1684</v>
      </c>
      <c r="I69" s="122">
        <f>'อ.บ้านค่าย'!H79</f>
        <v>1808</v>
      </c>
      <c r="J69" s="123">
        <f>'อ.บ้านค่าย'!I79</f>
        <v>3492</v>
      </c>
      <c r="K69" s="123">
        <f>'อ.บ้านค่าย'!J79</f>
        <v>1774</v>
      </c>
      <c r="L69" s="29"/>
    </row>
    <row r="70" spans="1:12" ht="21">
      <c r="A70" s="238"/>
      <c r="B70" s="830" t="s">
        <v>274</v>
      </c>
      <c r="C70" s="405" t="s">
        <v>1955</v>
      </c>
      <c r="D70" s="186">
        <v>3</v>
      </c>
      <c r="E70" s="184">
        <v>6</v>
      </c>
      <c r="F70" s="121" t="s">
        <v>526</v>
      </c>
      <c r="G70" s="121" t="s">
        <v>1084</v>
      </c>
      <c r="H70" s="122">
        <f>'อ.บ้านค่าย'!G86</f>
        <v>2033</v>
      </c>
      <c r="I70" s="122">
        <f>'อ.บ้านค่าย'!H86</f>
        <v>2093</v>
      </c>
      <c r="J70" s="123">
        <f>'อ.บ้านค่าย'!I86</f>
        <v>4126</v>
      </c>
      <c r="K70" s="123">
        <f>'อ.บ้านค่าย'!J86</f>
        <v>2082</v>
      </c>
      <c r="L70" s="29"/>
    </row>
    <row r="71" spans="1:12" ht="21">
      <c r="A71" s="278"/>
      <c r="B71" s="195" t="s">
        <v>158</v>
      </c>
      <c r="C71" s="407" t="s">
        <v>1523</v>
      </c>
      <c r="D71" s="800">
        <v>3</v>
      </c>
      <c r="E71" s="198">
        <v>9</v>
      </c>
      <c r="F71" s="199" t="s">
        <v>534</v>
      </c>
      <c r="G71" s="171" t="s">
        <v>2005</v>
      </c>
      <c r="H71" s="122">
        <f>'อ.บ้านค่าย'!G96</f>
        <v>4353</v>
      </c>
      <c r="I71" s="122">
        <f>'อ.บ้านค่าย'!H96</f>
        <v>4488</v>
      </c>
      <c r="J71" s="123">
        <f>'อ.บ้านค่าย'!I96</f>
        <v>8841</v>
      </c>
      <c r="K71" s="123">
        <f>'อ.บ้านค่าย'!J96</f>
        <v>4373</v>
      </c>
      <c r="L71" s="29"/>
    </row>
    <row r="72" spans="1:12" ht="21.75">
      <c r="A72" s="839" t="s">
        <v>548</v>
      </c>
      <c r="B72" s="840"/>
      <c r="C72" s="408" t="s">
        <v>583</v>
      </c>
      <c r="D72" s="409"/>
      <c r="E72" s="409"/>
      <c r="F72" s="410"/>
      <c r="G72" s="411"/>
      <c r="H72" s="174">
        <f>SUM(H55:H71)</f>
        <v>33295</v>
      </c>
      <c r="I72" s="174">
        <f>SUM(I55:I71)</f>
        <v>34900</v>
      </c>
      <c r="J72" s="175" t="e">
        <f>SUM(J55:J71)</f>
        <v>#N/A</v>
      </c>
      <c r="K72" s="175">
        <f>SUM(K55:K71)</f>
        <v>33919</v>
      </c>
      <c r="L72" s="36"/>
    </row>
    <row r="73" spans="1:13" ht="21">
      <c r="A73" s="909" t="s">
        <v>164</v>
      </c>
      <c r="B73" s="178" t="s">
        <v>165</v>
      </c>
      <c r="C73" s="817" t="s">
        <v>171</v>
      </c>
      <c r="D73" s="147"/>
      <c r="E73" s="148">
        <v>6</v>
      </c>
      <c r="F73" s="794" t="s">
        <v>1972</v>
      </c>
      <c r="G73" s="149" t="s">
        <v>1918</v>
      </c>
      <c r="H73" s="412">
        <f>'อ.ปลวกแดง'!G12</f>
        <v>11659</v>
      </c>
      <c r="I73" s="412">
        <f>'อ.ปลวกแดง'!H12</f>
        <v>11335</v>
      </c>
      <c r="J73" s="413" t="e">
        <f>'อ.ปลวกแดง'!I12</f>
        <v>#N/A</v>
      </c>
      <c r="K73" s="413">
        <f>'อ.ปลวกแดง'!J12</f>
        <v>28116</v>
      </c>
      <c r="L73" s="28"/>
      <c r="M73" s="16"/>
    </row>
    <row r="74" spans="1:13" ht="21.75">
      <c r="A74" s="910"/>
      <c r="B74" s="215"/>
      <c r="C74" s="820" t="s">
        <v>275</v>
      </c>
      <c r="D74" s="246"/>
      <c r="E74" s="246"/>
      <c r="F74" s="186"/>
      <c r="G74" s="186"/>
      <c r="H74" s="164"/>
      <c r="I74" s="164"/>
      <c r="J74" s="165"/>
      <c r="K74" s="165"/>
      <c r="L74" s="52"/>
      <c r="M74" s="16"/>
    </row>
    <row r="75" spans="1:13" ht="21">
      <c r="A75" s="151"/>
      <c r="B75" s="188" t="s">
        <v>166</v>
      </c>
      <c r="C75" s="384" t="s">
        <v>1956</v>
      </c>
      <c r="D75" s="253">
        <v>2</v>
      </c>
      <c r="E75" s="212">
        <v>2</v>
      </c>
      <c r="F75" s="213" t="s">
        <v>530</v>
      </c>
      <c r="G75" s="213" t="s">
        <v>1086</v>
      </c>
      <c r="H75" s="302">
        <f>'อ.ปลวกแดง'!G16</f>
        <v>2248</v>
      </c>
      <c r="I75" s="302">
        <f>'อ.ปลวกแดง'!H16</f>
        <v>2292</v>
      </c>
      <c r="J75" s="302" t="e">
        <f>'อ.ปลวกแดง'!I16</f>
        <v>#N/A</v>
      </c>
      <c r="K75" s="302">
        <f>'อ.ปลวกแดง'!J16</f>
        <v>2508</v>
      </c>
      <c r="L75" s="29"/>
      <c r="M75" s="16"/>
    </row>
    <row r="76" spans="1:13" ht="21">
      <c r="A76" s="151"/>
      <c r="B76" s="187"/>
      <c r="C76" s="383" t="s">
        <v>1957</v>
      </c>
      <c r="D76" s="837">
        <v>3</v>
      </c>
      <c r="E76" s="838">
        <v>2</v>
      </c>
      <c r="F76" s="795" t="s">
        <v>1973</v>
      </c>
      <c r="G76" s="795" t="s">
        <v>1087</v>
      </c>
      <c r="H76" s="165">
        <f>'อ.ปลวกแดง'!G21</f>
        <v>2089</v>
      </c>
      <c r="I76" s="165">
        <f>'อ.ปลวกแดง'!H21</f>
        <v>1995</v>
      </c>
      <c r="J76" s="165" t="e">
        <f>'อ.ปลวกแดง'!I21</f>
        <v>#N/A</v>
      </c>
      <c r="K76" s="165">
        <f>'อ.ปลวกแดง'!J21</f>
        <v>6421</v>
      </c>
      <c r="L76" s="28"/>
      <c r="M76" s="16"/>
    </row>
    <row r="77" spans="1:13" ht="21">
      <c r="A77" s="151"/>
      <c r="B77" s="193" t="s">
        <v>167</v>
      </c>
      <c r="C77" s="383" t="s">
        <v>1872</v>
      </c>
      <c r="D77" s="186">
        <v>3</v>
      </c>
      <c r="E77" s="154">
        <v>2</v>
      </c>
      <c r="F77" s="121" t="s">
        <v>530</v>
      </c>
      <c r="G77" s="121" t="s">
        <v>1088</v>
      </c>
      <c r="H77" s="165">
        <f>'อ.ปลวกแดง'!G24</f>
        <v>916</v>
      </c>
      <c r="I77" s="165">
        <f>'อ.ปลวกแดง'!H24</f>
        <v>892</v>
      </c>
      <c r="J77" s="165" t="e">
        <f>'อ.ปลวกแดง'!I24</f>
        <v>#N/A</v>
      </c>
      <c r="K77" s="165">
        <f>'อ.ปลวกแดง'!J24</f>
        <v>696</v>
      </c>
      <c r="L77" s="29"/>
      <c r="M77" s="16"/>
    </row>
    <row r="78" spans="1:13" ht="21">
      <c r="A78" s="151"/>
      <c r="B78" s="188"/>
      <c r="C78" s="383" t="s">
        <v>1873</v>
      </c>
      <c r="D78" s="186">
        <v>2</v>
      </c>
      <c r="E78" s="154">
        <v>2</v>
      </c>
      <c r="F78" s="121" t="s">
        <v>530</v>
      </c>
      <c r="G78" s="121" t="s">
        <v>1089</v>
      </c>
      <c r="H78" s="165">
        <f>'อ.ปลวกแดง'!G27</f>
        <v>739</v>
      </c>
      <c r="I78" s="165">
        <f>'อ.ปลวกแดง'!H27</f>
        <v>745</v>
      </c>
      <c r="J78" s="165" t="e">
        <f>'อ.ปลวกแดง'!I27</f>
        <v>#N/A</v>
      </c>
      <c r="K78" s="165">
        <f>'อ.ปลวกแดง'!J27</f>
        <v>520</v>
      </c>
      <c r="L78" s="29"/>
      <c r="M78" s="16"/>
    </row>
    <row r="79" spans="1:13" ht="21">
      <c r="A79" s="151"/>
      <c r="B79" s="188"/>
      <c r="C79" s="383" t="s">
        <v>1958</v>
      </c>
      <c r="D79" s="186">
        <v>2</v>
      </c>
      <c r="E79" s="154">
        <v>2</v>
      </c>
      <c r="F79" s="121" t="s">
        <v>530</v>
      </c>
      <c r="G79" s="121" t="s">
        <v>1090</v>
      </c>
      <c r="H79" s="165">
        <f>'อ.ปลวกแดง'!G30</f>
        <v>547</v>
      </c>
      <c r="I79" s="165">
        <f>'อ.ปลวกแดง'!H30</f>
        <v>546</v>
      </c>
      <c r="J79" s="165" t="e">
        <f>'อ.ปลวกแดง'!I30</f>
        <v>#N/A</v>
      </c>
      <c r="K79" s="165">
        <f>'อ.ปลวกแดง'!J30</f>
        <v>424</v>
      </c>
      <c r="L79" s="29"/>
      <c r="M79" s="16"/>
    </row>
    <row r="80" spans="1:13" ht="21">
      <c r="A80" s="151"/>
      <c r="B80" s="215" t="s">
        <v>170</v>
      </c>
      <c r="C80" s="383" t="s">
        <v>1876</v>
      </c>
      <c r="D80" s="186">
        <v>5</v>
      </c>
      <c r="E80" s="154">
        <v>4</v>
      </c>
      <c r="F80" s="121" t="s">
        <v>524</v>
      </c>
      <c r="G80" s="121" t="s">
        <v>1091</v>
      </c>
      <c r="H80" s="165">
        <f>'อ.ปลวกแดง'!G35</f>
        <v>2482</v>
      </c>
      <c r="I80" s="165">
        <f>'อ.ปลวกแดง'!H35</f>
        <v>2566</v>
      </c>
      <c r="J80" s="165" t="e">
        <f>'อ.ปลวกแดง'!I35</f>
        <v>#N/A</v>
      </c>
      <c r="K80" s="165">
        <f>'อ.ปลวกแดง'!J35</f>
        <v>3499</v>
      </c>
      <c r="L80" s="29"/>
      <c r="M80" s="16"/>
    </row>
    <row r="81" spans="1:13" ht="21">
      <c r="A81" s="216"/>
      <c r="B81" s="193" t="s">
        <v>281</v>
      </c>
      <c r="C81" s="383" t="s">
        <v>1877</v>
      </c>
      <c r="D81" s="186">
        <v>3</v>
      </c>
      <c r="E81" s="154">
        <v>3</v>
      </c>
      <c r="F81" s="121" t="s">
        <v>525</v>
      </c>
      <c r="G81" s="121" t="s">
        <v>1092</v>
      </c>
      <c r="H81" s="165">
        <f>'อ.ปลวกแดง'!G39</f>
        <v>5810</v>
      </c>
      <c r="I81" s="165">
        <f>'อ.ปลวกแดง'!H39</f>
        <v>5455</v>
      </c>
      <c r="J81" s="165" t="e">
        <f>'อ.ปลวกแดง'!I39</f>
        <v>#N/A</v>
      </c>
      <c r="K81" s="165">
        <f>'อ.ปลวกแดง'!J39</f>
        <v>24197</v>
      </c>
      <c r="L81" s="29"/>
      <c r="M81" s="16"/>
    </row>
    <row r="82" spans="1:13" ht="21">
      <c r="A82" s="415"/>
      <c r="B82" s="188"/>
      <c r="C82" s="383" t="s">
        <v>1879</v>
      </c>
      <c r="D82" s="186">
        <v>3</v>
      </c>
      <c r="E82" s="154">
        <v>4</v>
      </c>
      <c r="F82" s="121" t="s">
        <v>524</v>
      </c>
      <c r="G82" s="121" t="s">
        <v>1093</v>
      </c>
      <c r="H82" s="165">
        <f>'อ.ปลวกแดง'!G44</f>
        <v>3850</v>
      </c>
      <c r="I82" s="165">
        <f>'อ.ปลวกแดง'!H44</f>
        <v>3577</v>
      </c>
      <c r="J82" s="165" t="e">
        <f>'อ.ปลวกแดง'!I44</f>
        <v>#N/A</v>
      </c>
      <c r="K82" s="165">
        <f>'อ.ปลวกแดง'!J44</f>
        <v>16472</v>
      </c>
      <c r="L82" s="29"/>
      <c r="M82" s="16"/>
    </row>
    <row r="83" spans="1:13" ht="21">
      <c r="A83" s="216"/>
      <c r="B83" s="193" t="s">
        <v>188</v>
      </c>
      <c r="C83" s="383" t="s">
        <v>1878</v>
      </c>
      <c r="D83" s="186">
        <v>2</v>
      </c>
      <c r="E83" s="154">
        <v>4</v>
      </c>
      <c r="F83" s="121" t="s">
        <v>524</v>
      </c>
      <c r="G83" s="121" t="s">
        <v>1094</v>
      </c>
      <c r="H83" s="165">
        <f>'อ.ปลวกแดง'!G49</f>
        <v>4098</v>
      </c>
      <c r="I83" s="165">
        <f>'อ.ปลวกแดง'!H49</f>
        <v>4127</v>
      </c>
      <c r="J83" s="165" t="e">
        <f>'อ.ปลวกแดง'!I49</f>
        <v>#N/A</v>
      </c>
      <c r="K83" s="165">
        <f>'อ.ปลวกแดง'!J49</f>
        <v>6664</v>
      </c>
      <c r="L83" s="29"/>
      <c r="M83" s="16"/>
    </row>
    <row r="84" spans="1:13" ht="21">
      <c r="A84" s="216"/>
      <c r="B84" s="188"/>
      <c r="C84" s="407" t="s">
        <v>1880</v>
      </c>
      <c r="D84" s="801">
        <v>3</v>
      </c>
      <c r="E84" s="219">
        <v>3</v>
      </c>
      <c r="F84" s="199" t="s">
        <v>525</v>
      </c>
      <c r="G84" s="298" t="s">
        <v>1095</v>
      </c>
      <c r="H84" s="165">
        <f>'อ.ปลวกแดง'!G53</f>
        <v>1385</v>
      </c>
      <c r="I84" s="165">
        <f>'อ.ปลวกแดง'!H53</f>
        <v>1395</v>
      </c>
      <c r="J84" s="165" t="e">
        <f>'อ.ปลวกแดง'!I53</f>
        <v>#N/A</v>
      </c>
      <c r="K84" s="165">
        <f>'อ.ปลวกแดง'!J53</f>
        <v>1846</v>
      </c>
      <c r="L84" s="29"/>
      <c r="M84" s="16"/>
    </row>
    <row r="85" spans="1:13" ht="21.75">
      <c r="A85" s="394" t="s">
        <v>547</v>
      </c>
      <c r="B85" s="395"/>
      <c r="C85" s="416"/>
      <c r="D85" s="417"/>
      <c r="E85" s="417"/>
      <c r="F85" s="418" t="s">
        <v>549</v>
      </c>
      <c r="G85" s="418"/>
      <c r="H85" s="419">
        <f>SUM(H73:H84)</f>
        <v>35823</v>
      </c>
      <c r="I85" s="419">
        <f>SUM(I73:I84)</f>
        <v>34925</v>
      </c>
      <c r="J85" s="419" t="e">
        <f>SUM(J73:J84)</f>
        <v>#N/A</v>
      </c>
      <c r="K85" s="419">
        <f>SUM(K73:K84)</f>
        <v>91363</v>
      </c>
      <c r="L85" s="4"/>
      <c r="M85" s="16"/>
    </row>
    <row r="86" spans="1:13" ht="75">
      <c r="A86" s="177" t="s">
        <v>198</v>
      </c>
      <c r="B86" s="188" t="s">
        <v>199</v>
      </c>
      <c r="C86" s="824" t="s">
        <v>204</v>
      </c>
      <c r="D86" s="300"/>
      <c r="E86" s="212">
        <v>7</v>
      </c>
      <c r="F86" s="254" t="s">
        <v>2007</v>
      </c>
      <c r="G86" s="254" t="s">
        <v>1488</v>
      </c>
      <c r="H86" s="301">
        <f>'อ.บ้านฉาง'!G21</f>
        <v>14533</v>
      </c>
      <c r="I86" s="301">
        <f>'อ.บ้านฉาง'!H21</f>
        <v>15140</v>
      </c>
      <c r="J86" s="302" t="e">
        <f>'อ.บ้านฉาง'!I21</f>
        <v>#N/A</v>
      </c>
      <c r="K86" s="302">
        <f>'อ.บ้านฉาง'!J21</f>
        <v>18764</v>
      </c>
      <c r="L86" s="29"/>
      <c r="M86" s="16"/>
    </row>
    <row r="87" spans="1:13" ht="21">
      <c r="A87" s="231"/>
      <c r="B87" s="232"/>
      <c r="C87" s="427" t="s">
        <v>200</v>
      </c>
      <c r="D87" s="825"/>
      <c r="E87" s="826">
        <f>SUM(E88+E89+E90+E91+E92+E93+E94+E95+E96)</f>
        <v>15</v>
      </c>
      <c r="F87" s="827"/>
      <c r="G87" s="827"/>
      <c r="H87" s="828"/>
      <c r="I87" s="828"/>
      <c r="J87" s="829"/>
      <c r="K87" s="829"/>
      <c r="L87" s="30"/>
      <c r="M87" s="16"/>
    </row>
    <row r="88" spans="1:13" ht="21">
      <c r="A88" s="238"/>
      <c r="B88" s="187"/>
      <c r="C88" s="420" t="s">
        <v>1959</v>
      </c>
      <c r="D88" s="802" t="s">
        <v>205</v>
      </c>
      <c r="E88" s="212">
        <v>4</v>
      </c>
      <c r="F88" s="213" t="s">
        <v>524</v>
      </c>
      <c r="G88" s="213" t="s">
        <v>1096</v>
      </c>
      <c r="H88" s="302">
        <f>'อ.บ้านฉาง'!G30</f>
        <v>3922</v>
      </c>
      <c r="I88" s="302">
        <f>'อ.บ้านฉาง'!H30</f>
        <v>4126</v>
      </c>
      <c r="J88" s="302" t="e">
        <f>'อ.บ้านฉาง'!I30</f>
        <v>#N/A</v>
      </c>
      <c r="K88" s="302">
        <f>'อ.บ้านฉาง'!J30</f>
        <v>4927</v>
      </c>
      <c r="L88" s="29"/>
      <c r="M88" s="16"/>
    </row>
    <row r="89" spans="1:13" ht="37.5">
      <c r="A89" s="238"/>
      <c r="B89" s="215" t="s">
        <v>201</v>
      </c>
      <c r="C89" s="421" t="s">
        <v>1514</v>
      </c>
      <c r="D89" s="803" t="s">
        <v>208</v>
      </c>
      <c r="E89" s="154">
        <v>3</v>
      </c>
      <c r="F89" s="121" t="s">
        <v>525</v>
      </c>
      <c r="G89" s="155" t="s">
        <v>1097</v>
      </c>
      <c r="H89" s="165">
        <f>'อ.บ้านฉาง'!G38</f>
        <v>7821</v>
      </c>
      <c r="I89" s="165">
        <f>'อ.บ้านฉาง'!H38</f>
        <v>7841</v>
      </c>
      <c r="J89" s="165" t="e">
        <f>'อ.บ้านฉาง'!I38</f>
        <v>#N/A</v>
      </c>
      <c r="K89" s="165">
        <f>'อ.บ้านฉาง'!J38</f>
        <v>9572</v>
      </c>
      <c r="L89" s="29"/>
      <c r="M89" s="16"/>
    </row>
    <row r="90" spans="1:13" ht="37.5">
      <c r="A90" s="238"/>
      <c r="B90" s="188" t="s">
        <v>288</v>
      </c>
      <c r="C90" s="422" t="s">
        <v>1974</v>
      </c>
      <c r="D90" s="803" t="s">
        <v>211</v>
      </c>
      <c r="E90" s="154">
        <v>2</v>
      </c>
      <c r="F90" s="254" t="s">
        <v>1977</v>
      </c>
      <c r="G90" s="254" t="s">
        <v>1098</v>
      </c>
      <c r="H90" s="165">
        <f>'อ.บ้านฉาง'!G42</f>
        <v>1732</v>
      </c>
      <c r="I90" s="165">
        <f>'อ.บ้านฉาง'!H42</f>
        <v>1651</v>
      </c>
      <c r="J90" s="165" t="e">
        <f>'อ.บ้านฉาง'!I42</f>
        <v>#N/A</v>
      </c>
      <c r="K90" s="165">
        <f>'อ.บ้านฉาง'!J42</f>
        <v>1934</v>
      </c>
      <c r="L90" s="29"/>
      <c r="M90" s="16"/>
    </row>
    <row r="91" spans="1:13" ht="37.5">
      <c r="A91" s="238"/>
      <c r="B91" s="188"/>
      <c r="C91" s="423" t="s">
        <v>1960</v>
      </c>
      <c r="D91" s="424" t="s">
        <v>256</v>
      </c>
      <c r="E91" s="154">
        <v>1</v>
      </c>
      <c r="F91" s="254" t="s">
        <v>1976</v>
      </c>
      <c r="G91" s="254" t="s">
        <v>1099</v>
      </c>
      <c r="H91" s="165">
        <f>'อ.บ้านฉาง'!G45</f>
        <v>1081</v>
      </c>
      <c r="I91" s="165">
        <f>'อ.บ้านฉาง'!H45</f>
        <v>1154</v>
      </c>
      <c r="J91" s="165" t="e">
        <f>'อ.บ้านฉาง'!I45</f>
        <v>#N/A</v>
      </c>
      <c r="K91" s="165">
        <f>'อ.บ้านฉาง'!J45</f>
        <v>1046</v>
      </c>
      <c r="L91" s="29"/>
      <c r="M91" s="16"/>
    </row>
    <row r="92" spans="1:13" ht="37.5">
      <c r="A92" s="151"/>
      <c r="B92" s="159"/>
      <c r="C92" s="352" t="s">
        <v>1961</v>
      </c>
      <c r="D92" s="246" t="s">
        <v>216</v>
      </c>
      <c r="E92" s="154">
        <v>1</v>
      </c>
      <c r="F92" s="254" t="s">
        <v>1976</v>
      </c>
      <c r="G92" s="254" t="s">
        <v>1100</v>
      </c>
      <c r="H92" s="165">
        <f>'อ.บ้านฉาง'!G48</f>
        <v>2372</v>
      </c>
      <c r="I92" s="165">
        <f>'อ.บ้านฉาง'!H48</f>
        <v>2425</v>
      </c>
      <c r="J92" s="165" t="e">
        <f>'อ.บ้านฉาง'!I48</f>
        <v>#N/A</v>
      </c>
      <c r="K92" s="165">
        <f>'อ.บ้านฉาง'!J48</f>
        <v>2489</v>
      </c>
      <c r="L92" s="28"/>
      <c r="M92" s="16"/>
    </row>
    <row r="93" spans="1:13" ht="37.5">
      <c r="A93" s="151"/>
      <c r="B93" s="159" t="s">
        <v>288</v>
      </c>
      <c r="C93" s="352" t="s">
        <v>1975</v>
      </c>
      <c r="D93" s="246" t="s">
        <v>217</v>
      </c>
      <c r="E93" s="154">
        <v>1</v>
      </c>
      <c r="F93" s="254" t="s">
        <v>1976</v>
      </c>
      <c r="G93" s="254" t="s">
        <v>1101</v>
      </c>
      <c r="H93" s="165">
        <f>'อ.บ้านฉาง'!G51</f>
        <v>2118</v>
      </c>
      <c r="I93" s="165">
        <f>'อ.บ้านฉาง'!H51</f>
        <v>1451</v>
      </c>
      <c r="J93" s="165" t="e">
        <f>'อ.บ้านฉาง'!I51</f>
        <v>#N/A</v>
      </c>
      <c r="K93" s="165">
        <f>'อ.บ้านฉาง'!J51</f>
        <v>1356</v>
      </c>
      <c r="L93" s="28"/>
      <c r="M93" s="16"/>
    </row>
    <row r="94" spans="1:13" ht="37.5">
      <c r="A94" s="151"/>
      <c r="B94" s="159" t="s">
        <v>35</v>
      </c>
      <c r="C94" s="423" t="s">
        <v>1962</v>
      </c>
      <c r="D94" s="246" t="s">
        <v>218</v>
      </c>
      <c r="E94" s="154">
        <v>1</v>
      </c>
      <c r="F94" s="254" t="s">
        <v>1976</v>
      </c>
      <c r="G94" s="254" t="s">
        <v>1102</v>
      </c>
      <c r="H94" s="165">
        <f>'อ.บ้านฉาง'!G54</f>
        <v>2376</v>
      </c>
      <c r="I94" s="165">
        <f>'อ.บ้านฉาง'!H54</f>
        <v>2173</v>
      </c>
      <c r="J94" s="165" t="e">
        <f>'อ.บ้านฉาง'!I54</f>
        <v>#N/A</v>
      </c>
      <c r="K94" s="165">
        <f>'อ.บ้านฉาง'!J54</f>
        <v>1648</v>
      </c>
      <c r="L94" s="28"/>
      <c r="M94" s="16"/>
    </row>
    <row r="95" spans="1:13" ht="21">
      <c r="A95" s="151"/>
      <c r="B95" s="159"/>
      <c r="C95" s="421" t="s">
        <v>1519</v>
      </c>
      <c r="D95" s="803" t="s">
        <v>255</v>
      </c>
      <c r="E95" s="154">
        <v>1</v>
      </c>
      <c r="F95" s="155" t="s">
        <v>527</v>
      </c>
      <c r="G95" s="254" t="s">
        <v>1103</v>
      </c>
      <c r="H95" s="165">
        <f>'อ.บ้านฉาง'!G56</f>
        <v>852</v>
      </c>
      <c r="I95" s="165">
        <f>'อ.บ้านฉาง'!H56</f>
        <v>873</v>
      </c>
      <c r="J95" s="165" t="e">
        <f>'อ.บ้านฉาง'!I56</f>
        <v>#N/A</v>
      </c>
      <c r="K95" s="165">
        <f>'อ.บ้านฉาง'!J56</f>
        <v>646</v>
      </c>
      <c r="L95" s="28"/>
      <c r="M95" s="16"/>
    </row>
    <row r="96" spans="1:13" ht="21">
      <c r="A96" s="151"/>
      <c r="B96" s="159"/>
      <c r="C96" s="425" t="s">
        <v>1520</v>
      </c>
      <c r="D96" s="246" t="s">
        <v>219</v>
      </c>
      <c r="E96" s="154">
        <v>1</v>
      </c>
      <c r="F96" s="155" t="s">
        <v>527</v>
      </c>
      <c r="G96" s="254" t="s">
        <v>1104</v>
      </c>
      <c r="H96" s="165">
        <f>'อ.บ้านฉาง'!G58</f>
        <v>941</v>
      </c>
      <c r="I96" s="165">
        <f>'อ.บ้านฉาง'!H58</f>
        <v>989</v>
      </c>
      <c r="J96" s="165" t="e">
        <f>'อ.บ้านฉาง'!I58</f>
        <v>#N/A</v>
      </c>
      <c r="K96" s="165">
        <f>'อ.บ้านฉาง'!J58</f>
        <v>846</v>
      </c>
      <c r="L96" s="28"/>
      <c r="M96" s="16"/>
    </row>
    <row r="97" spans="1:13" ht="21.75">
      <c r="A97" s="394" t="s">
        <v>546</v>
      </c>
      <c r="B97" s="395"/>
      <c r="C97" s="396"/>
      <c r="D97" s="426"/>
      <c r="E97" s="426"/>
      <c r="F97" s="411" t="s">
        <v>588</v>
      </c>
      <c r="G97" s="411"/>
      <c r="H97" s="419">
        <f>SUM(H86:H96)</f>
        <v>37748</v>
      </c>
      <c r="I97" s="419">
        <f>SUM(I86:I96)</f>
        <v>37823</v>
      </c>
      <c r="J97" s="419" t="e">
        <f>SUM(J86:J96)</f>
        <v>#N/A</v>
      </c>
      <c r="K97" s="419">
        <f>SUM(K86:K96)</f>
        <v>43228</v>
      </c>
      <c r="L97" s="4"/>
      <c r="M97" s="16"/>
    </row>
    <row r="98" spans="1:13" ht="37.5">
      <c r="A98" s="819" t="s">
        <v>220</v>
      </c>
      <c r="B98" s="252" t="s">
        <v>1997</v>
      </c>
      <c r="C98" s="823" t="s">
        <v>229</v>
      </c>
      <c r="D98" s="147"/>
      <c r="E98" s="148">
        <v>3</v>
      </c>
      <c r="F98" s="149" t="s">
        <v>1741</v>
      </c>
      <c r="G98" s="149" t="s">
        <v>1922</v>
      </c>
      <c r="H98" s="413">
        <f>'อ.วังจันทร์ '!G18</f>
        <v>3488</v>
      </c>
      <c r="I98" s="413">
        <f>'อ.วังจันทร์ '!H18</f>
        <v>3666</v>
      </c>
      <c r="J98" s="413" t="e">
        <f>'อ.วังจันทร์ '!I18</f>
        <v>#N/A</v>
      </c>
      <c r="K98" s="413">
        <f>'อ.วังจันทร์ '!J18</f>
        <v>3540</v>
      </c>
      <c r="L98" s="28"/>
      <c r="M98" s="16"/>
    </row>
    <row r="99" spans="1:13" ht="21">
      <c r="A99" s="238"/>
      <c r="B99" s="188"/>
      <c r="C99" s="427" t="s">
        <v>222</v>
      </c>
      <c r="D99" s="186"/>
      <c r="E99" s="154">
        <f>SUM(E100+E101+E102+E103+E104+E105+E106)</f>
        <v>25</v>
      </c>
      <c r="F99" s="155"/>
      <c r="G99" s="155"/>
      <c r="H99" s="164"/>
      <c r="I99" s="164"/>
      <c r="J99" s="165"/>
      <c r="K99" s="165"/>
      <c r="L99" s="28"/>
      <c r="M99" s="16"/>
    </row>
    <row r="100" spans="1:13" ht="21">
      <c r="A100" s="238"/>
      <c r="B100" s="188"/>
      <c r="C100" s="428" t="s">
        <v>1963</v>
      </c>
      <c r="D100" s="186">
        <v>1</v>
      </c>
      <c r="E100" s="154">
        <v>2</v>
      </c>
      <c r="F100" s="155" t="s">
        <v>527</v>
      </c>
      <c r="G100" s="155" t="s">
        <v>1048</v>
      </c>
      <c r="H100" s="165">
        <f>'อ.วังจันทร์ '!G21</f>
        <v>426</v>
      </c>
      <c r="I100" s="165">
        <f>'อ.วังจันทร์ '!H21</f>
        <v>327</v>
      </c>
      <c r="J100" s="165" t="e">
        <f>'อ.วังจันทร์ '!I21</f>
        <v>#N/A</v>
      </c>
      <c r="K100" s="165">
        <f>'อ.วังจันทร์ '!J21</f>
        <v>422</v>
      </c>
      <c r="L100" s="28"/>
      <c r="M100" s="16"/>
    </row>
    <row r="101" spans="1:13" ht="37.5">
      <c r="A101" s="238"/>
      <c r="B101" s="188"/>
      <c r="C101" s="405" t="s">
        <v>1964</v>
      </c>
      <c r="D101" s="186">
        <v>3</v>
      </c>
      <c r="E101" s="154">
        <v>3</v>
      </c>
      <c r="F101" s="155" t="s">
        <v>525</v>
      </c>
      <c r="G101" s="155" t="s">
        <v>1106</v>
      </c>
      <c r="H101" s="165">
        <f>'อ.วังจันทร์ '!G25</f>
        <v>1022</v>
      </c>
      <c r="I101" s="165">
        <f>'อ.วังจันทร์ '!H25</f>
        <v>1011</v>
      </c>
      <c r="J101" s="165" t="e">
        <f>'อ.วังจันทร์ '!I25</f>
        <v>#N/A</v>
      </c>
      <c r="K101" s="165">
        <f>'อ.วังจันทร์ '!J25</f>
        <v>1154</v>
      </c>
      <c r="L101" s="28"/>
      <c r="M101" s="16"/>
    </row>
    <row r="102" spans="1:13" ht="21">
      <c r="A102" s="238"/>
      <c r="B102" s="187"/>
      <c r="C102" s="183" t="s">
        <v>1510</v>
      </c>
      <c r="D102" s="186">
        <v>2</v>
      </c>
      <c r="E102" s="154">
        <v>2</v>
      </c>
      <c r="F102" s="155" t="s">
        <v>530</v>
      </c>
      <c r="G102" s="155" t="s">
        <v>1107</v>
      </c>
      <c r="H102" s="157">
        <f>'อ.วังจันทร์ '!G28</f>
        <v>601</v>
      </c>
      <c r="I102" s="157">
        <f>'อ.วังจันทร์ '!H28</f>
        <v>659</v>
      </c>
      <c r="J102" s="157" t="e">
        <f>'อ.วังจันทร์ '!I28</f>
        <v>#N/A</v>
      </c>
      <c r="K102" s="157">
        <f>'อ.วังจันทร์ '!J28</f>
        <v>570</v>
      </c>
      <c r="L102" s="28"/>
      <c r="M102" s="16"/>
    </row>
    <row r="103" spans="1:13" ht="21">
      <c r="A103" s="238"/>
      <c r="B103" s="215" t="s">
        <v>224</v>
      </c>
      <c r="C103" s="183" t="s">
        <v>1511</v>
      </c>
      <c r="D103" s="186">
        <v>4</v>
      </c>
      <c r="E103" s="154">
        <v>5</v>
      </c>
      <c r="F103" s="155" t="s">
        <v>526</v>
      </c>
      <c r="G103" s="155" t="s">
        <v>1085</v>
      </c>
      <c r="H103" s="157">
        <f>'อ.วังจันทร์ '!G35</f>
        <v>2033</v>
      </c>
      <c r="I103" s="157">
        <f>'อ.วังจันทร์ '!H35</f>
        <v>2138</v>
      </c>
      <c r="J103" s="157" t="e">
        <f>'อ.วังจันทร์ '!I35</f>
        <v>#N/A</v>
      </c>
      <c r="K103" s="157">
        <f>'อ.วังจันทร์ '!J35</f>
        <v>2088</v>
      </c>
      <c r="L103" s="28"/>
      <c r="M103" s="16"/>
    </row>
    <row r="104" spans="1:13" ht="37.5">
      <c r="A104" s="238"/>
      <c r="B104" s="118" t="s">
        <v>535</v>
      </c>
      <c r="C104" s="183" t="s">
        <v>1965</v>
      </c>
      <c r="D104" s="186">
        <v>3</v>
      </c>
      <c r="E104" s="154">
        <v>7</v>
      </c>
      <c r="F104" s="155" t="s">
        <v>522</v>
      </c>
      <c r="G104" s="155" t="s">
        <v>1038</v>
      </c>
      <c r="H104" s="157">
        <f>'อ.วังจันทร์ '!G43</f>
        <v>2361</v>
      </c>
      <c r="I104" s="157">
        <f>'อ.วังจันทร์ '!H43</f>
        <v>2326</v>
      </c>
      <c r="J104" s="157" t="e">
        <f>'อ.วังจันทร์ '!I43</f>
        <v>#N/A</v>
      </c>
      <c r="K104" s="157">
        <f>'อ.วังจันทร์ '!J43</f>
        <v>1984</v>
      </c>
      <c r="L104" s="28"/>
      <c r="M104" s="16"/>
    </row>
    <row r="105" spans="1:13" ht="21">
      <c r="A105" s="238"/>
      <c r="B105" s="193" t="s">
        <v>226</v>
      </c>
      <c r="C105" s="183" t="s">
        <v>1911</v>
      </c>
      <c r="D105" s="186">
        <v>3</v>
      </c>
      <c r="E105" s="154">
        <v>4</v>
      </c>
      <c r="F105" s="155" t="s">
        <v>524</v>
      </c>
      <c r="G105" s="155" t="s">
        <v>1042</v>
      </c>
      <c r="H105" s="157">
        <f>'อ.วังจันทร์ '!G48</f>
        <v>2172</v>
      </c>
      <c r="I105" s="157">
        <f>'อ.วังจันทร์ '!H48</f>
        <v>2198</v>
      </c>
      <c r="J105" s="157" t="e">
        <f>'อ.วังจันทร์ '!I48</f>
        <v>#N/A</v>
      </c>
      <c r="K105" s="157">
        <f>'อ.วังจันทร์ '!J48</f>
        <v>2116</v>
      </c>
      <c r="L105" s="28"/>
      <c r="M105" s="16"/>
    </row>
    <row r="106" spans="1:13" ht="21">
      <c r="A106" s="260"/>
      <c r="B106" s="159"/>
      <c r="C106" s="261" t="s">
        <v>1913</v>
      </c>
      <c r="D106" s="275">
        <v>1</v>
      </c>
      <c r="E106" s="170">
        <v>2</v>
      </c>
      <c r="F106" s="171" t="s">
        <v>530</v>
      </c>
      <c r="G106" s="171" t="s">
        <v>1108</v>
      </c>
      <c r="H106" s="157">
        <f>'อ.วังจันทร์ '!G51</f>
        <v>834</v>
      </c>
      <c r="I106" s="157">
        <f>'อ.วังจันทร์ '!H51</f>
        <v>831</v>
      </c>
      <c r="J106" s="157" t="e">
        <f>'อ.วังจันทร์ '!I51</f>
        <v>#N/A</v>
      </c>
      <c r="K106" s="157">
        <f>'อ.วังจันทร์ '!J51</f>
        <v>864</v>
      </c>
      <c r="L106" s="28"/>
      <c r="M106" s="16"/>
    </row>
    <row r="107" spans="1:13" ht="21.75">
      <c r="A107" s="137" t="s">
        <v>545</v>
      </c>
      <c r="B107" s="138"/>
      <c r="C107" s="264"/>
      <c r="D107" s="804"/>
      <c r="E107" s="804"/>
      <c r="F107" s="251" t="s">
        <v>551</v>
      </c>
      <c r="G107" s="251"/>
      <c r="H107" s="265">
        <f>SUM(H98:H106)</f>
        <v>12937</v>
      </c>
      <c r="I107" s="265">
        <f>SUM(I98:I106)</f>
        <v>13156</v>
      </c>
      <c r="J107" s="223" t="e">
        <f>SUM(J98:J106)</f>
        <v>#N/A</v>
      </c>
      <c r="K107" s="223">
        <f>SUM(K98:K106)</f>
        <v>12738</v>
      </c>
      <c r="L107" s="4"/>
      <c r="M107" s="16"/>
    </row>
    <row r="108" spans="1:13" ht="21.75">
      <c r="A108" s="907" t="s">
        <v>598</v>
      </c>
      <c r="B108" s="268" t="s">
        <v>1026</v>
      </c>
      <c r="C108" s="821" t="s">
        <v>1021</v>
      </c>
      <c r="D108" s="253">
        <v>1</v>
      </c>
      <c r="E108" s="212">
        <v>4</v>
      </c>
      <c r="F108" s="269" t="s">
        <v>1025</v>
      </c>
      <c r="G108" s="269" t="s">
        <v>1105</v>
      </c>
      <c r="H108" s="164">
        <f>'อ.นิคม '!G7</f>
        <v>2331</v>
      </c>
      <c r="I108" s="164">
        <f>'อ.นิคม '!H7</f>
        <v>2419</v>
      </c>
      <c r="J108" s="164" t="e">
        <f>'อ.นิคม '!I7</f>
        <v>#N/A</v>
      </c>
      <c r="K108" s="164">
        <f>'อ.นิคม '!J7</f>
        <v>2792</v>
      </c>
      <c r="L108" s="4"/>
      <c r="M108" s="16"/>
    </row>
    <row r="109" spans="1:13" ht="21.75">
      <c r="A109" s="908"/>
      <c r="B109" s="268"/>
      <c r="C109" s="821" t="s">
        <v>1035</v>
      </c>
      <c r="D109" s="253"/>
      <c r="E109" s="212"/>
      <c r="F109" s="269"/>
      <c r="G109" s="269"/>
      <c r="H109" s="164"/>
      <c r="I109" s="164"/>
      <c r="J109" s="164"/>
      <c r="K109" s="164"/>
      <c r="L109" s="4"/>
      <c r="M109" s="16"/>
    </row>
    <row r="110" spans="1:13" ht="37.5">
      <c r="A110" s="908"/>
      <c r="B110" s="270" t="s">
        <v>177</v>
      </c>
      <c r="C110" s="384" t="s">
        <v>1881</v>
      </c>
      <c r="D110" s="253">
        <v>1</v>
      </c>
      <c r="E110" s="212">
        <v>4</v>
      </c>
      <c r="F110" s="269" t="s">
        <v>1919</v>
      </c>
      <c r="G110" s="269" t="s">
        <v>1990</v>
      </c>
      <c r="H110" s="164">
        <f>'อ.นิคม '!G18</f>
        <v>6533</v>
      </c>
      <c r="I110" s="164">
        <f>'อ.นิคม '!H18</f>
        <v>6593</v>
      </c>
      <c r="J110" s="164" t="e">
        <f>'อ.นิคม '!I18</f>
        <v>#N/A</v>
      </c>
      <c r="K110" s="164">
        <f>'อ.นิคม '!J18</f>
        <v>9312</v>
      </c>
      <c r="L110" s="28"/>
      <c r="M110" s="16"/>
    </row>
    <row r="111" spans="1:13" ht="21">
      <c r="A111" s="151"/>
      <c r="B111" s="271"/>
      <c r="C111" s="98" t="s">
        <v>1882</v>
      </c>
      <c r="D111" s="186">
        <v>2</v>
      </c>
      <c r="E111" s="154">
        <v>3</v>
      </c>
      <c r="F111" s="272" t="s">
        <v>525</v>
      </c>
      <c r="G111" s="272" t="s">
        <v>1092</v>
      </c>
      <c r="H111" s="164">
        <f>'อ.นิคม '!G22</f>
        <v>3127</v>
      </c>
      <c r="I111" s="164">
        <f>'อ.นิคม '!H22</f>
        <v>3129</v>
      </c>
      <c r="J111" s="165" t="e">
        <f>'อ.นิคม '!I22</f>
        <v>#N/A</v>
      </c>
      <c r="K111" s="165">
        <f>'อ.นิคม '!J22</f>
        <v>5321</v>
      </c>
      <c r="L111" s="28"/>
      <c r="M111" s="16"/>
    </row>
    <row r="112" spans="1:13" ht="21">
      <c r="A112" s="151"/>
      <c r="B112" s="273" t="s">
        <v>180</v>
      </c>
      <c r="C112" s="98" t="s">
        <v>1883</v>
      </c>
      <c r="D112" s="186">
        <v>3</v>
      </c>
      <c r="E112" s="154">
        <v>8</v>
      </c>
      <c r="F112" s="272" t="s">
        <v>524</v>
      </c>
      <c r="G112" s="272" t="s">
        <v>1109</v>
      </c>
      <c r="H112" s="164">
        <f>'อ.นิคม '!G27</f>
        <v>1537</v>
      </c>
      <c r="I112" s="164">
        <f>'อ.นิคม '!H27</f>
        <v>1592</v>
      </c>
      <c r="J112" s="165" t="e">
        <f>'อ.นิคม '!I27</f>
        <v>#N/A</v>
      </c>
      <c r="K112" s="165">
        <f>'อ.นิคม '!J27</f>
        <v>2416</v>
      </c>
      <c r="L112" s="28"/>
      <c r="M112" s="16"/>
    </row>
    <row r="113" spans="1:13" ht="21">
      <c r="A113" s="151"/>
      <c r="B113" s="273" t="s">
        <v>181</v>
      </c>
      <c r="C113" s="98" t="s">
        <v>1884</v>
      </c>
      <c r="D113" s="186">
        <v>2</v>
      </c>
      <c r="E113" s="154">
        <v>7</v>
      </c>
      <c r="F113" s="272" t="s">
        <v>1136</v>
      </c>
      <c r="G113" s="272" t="s">
        <v>1038</v>
      </c>
      <c r="H113" s="164">
        <f>'อ.นิคม '!G36</f>
        <v>6282</v>
      </c>
      <c r="I113" s="164">
        <f>'อ.นิคม '!H36</f>
        <v>6477</v>
      </c>
      <c r="J113" s="164" t="e">
        <f>'อ.นิคม '!I36</f>
        <v>#N/A</v>
      </c>
      <c r="K113" s="164">
        <f>'อ.นิคม '!J36</f>
        <v>10700</v>
      </c>
      <c r="L113" s="28"/>
      <c r="M113" s="16"/>
    </row>
    <row r="114" spans="1:13" ht="37.5">
      <c r="A114" s="151"/>
      <c r="B114" s="274" t="s">
        <v>182</v>
      </c>
      <c r="C114" s="386" t="s">
        <v>1998</v>
      </c>
      <c r="D114" s="275">
        <v>3</v>
      </c>
      <c r="E114" s="170">
        <v>8</v>
      </c>
      <c r="F114" s="276" t="s">
        <v>1988</v>
      </c>
      <c r="G114" s="276" t="s">
        <v>1989</v>
      </c>
      <c r="H114" s="164">
        <f>'อ.นิคม '!G51</f>
        <v>5188</v>
      </c>
      <c r="I114" s="164">
        <f>'อ.นิคม '!H51</f>
        <v>5306</v>
      </c>
      <c r="J114" s="165" t="e">
        <f>'อ.นิคม '!I51</f>
        <v>#N/A</v>
      </c>
      <c r="K114" s="165">
        <f>'อ.นิคม '!J51</f>
        <v>7633</v>
      </c>
      <c r="L114" s="28"/>
      <c r="M114" s="16"/>
    </row>
    <row r="115" spans="1:13" ht="21.75">
      <c r="A115" s="137" t="s">
        <v>1014</v>
      </c>
      <c r="B115" s="138"/>
      <c r="C115" s="139"/>
      <c r="D115" s="804"/>
      <c r="E115" s="804"/>
      <c r="F115" s="836" t="s">
        <v>587</v>
      </c>
      <c r="G115" s="251"/>
      <c r="H115" s="223">
        <f>SUM(H108:H114)</f>
        <v>24998</v>
      </c>
      <c r="I115" s="223">
        <f>SUM(I108:I114)</f>
        <v>25516</v>
      </c>
      <c r="J115" s="223" t="e">
        <f>SUM(J108:J114)</f>
        <v>#N/A</v>
      </c>
      <c r="K115" s="223">
        <f>SUM(K108:K114)</f>
        <v>38174</v>
      </c>
      <c r="L115" s="4"/>
      <c r="M115" s="16"/>
    </row>
    <row r="116" spans="1:13" ht="21">
      <c r="A116" s="907" t="s">
        <v>540</v>
      </c>
      <c r="B116" s="159" t="s">
        <v>296</v>
      </c>
      <c r="C116" s="822" t="s">
        <v>1020</v>
      </c>
      <c r="D116" s="253">
        <v>3</v>
      </c>
      <c r="E116" s="212">
        <v>5</v>
      </c>
      <c r="F116" s="213" t="s">
        <v>530</v>
      </c>
      <c r="G116" s="213" t="s">
        <v>1110</v>
      </c>
      <c r="H116" s="164">
        <f>'อ.เขาชะเมา'!G5</f>
        <v>1632</v>
      </c>
      <c r="I116" s="164">
        <f>'อ.เขาชะเมา'!H5</f>
        <v>1612</v>
      </c>
      <c r="J116" s="164" t="e">
        <f>'อ.เขาชะเมา'!I5</f>
        <v>#N/A</v>
      </c>
      <c r="K116" s="164">
        <f>'อ.เขาชะเมา'!J5</f>
        <v>1765</v>
      </c>
      <c r="L116" s="29"/>
      <c r="M116" s="16"/>
    </row>
    <row r="117" spans="1:13" ht="21">
      <c r="A117" s="908"/>
      <c r="B117" s="159"/>
      <c r="C117" s="822" t="s">
        <v>1036</v>
      </c>
      <c r="D117" s="253"/>
      <c r="E117" s="212"/>
      <c r="F117" s="213"/>
      <c r="G117" s="213"/>
      <c r="H117" s="164"/>
      <c r="I117" s="164"/>
      <c r="J117" s="164"/>
      <c r="K117" s="164"/>
      <c r="L117" s="29"/>
      <c r="M117" s="16"/>
    </row>
    <row r="118" spans="1:13" ht="21">
      <c r="A118" s="908"/>
      <c r="B118" s="159"/>
      <c r="C118" s="239" t="s">
        <v>1966</v>
      </c>
      <c r="D118" s="253">
        <v>3</v>
      </c>
      <c r="E118" s="212">
        <v>5</v>
      </c>
      <c r="F118" s="213" t="s">
        <v>524</v>
      </c>
      <c r="G118" s="213" t="s">
        <v>1111</v>
      </c>
      <c r="H118" s="164">
        <f>'อ.เขาชะเมา'!G11</f>
        <v>1610</v>
      </c>
      <c r="I118" s="164">
        <f>'อ.เขาชะเมา'!H11</f>
        <v>1707</v>
      </c>
      <c r="J118" s="165" t="e">
        <f>'อ.เขาชะเมา'!I11</f>
        <v>#N/A</v>
      </c>
      <c r="K118" s="165">
        <f>'อ.เขาชะเมา'!J11</f>
        <v>1549</v>
      </c>
      <c r="L118" s="29"/>
      <c r="M118" s="16"/>
    </row>
    <row r="119" spans="1:13" ht="21">
      <c r="A119" s="238"/>
      <c r="B119" s="188"/>
      <c r="C119" s="183" t="s">
        <v>1967</v>
      </c>
      <c r="D119" s="186">
        <v>3</v>
      </c>
      <c r="E119" s="154">
        <v>3</v>
      </c>
      <c r="F119" s="121" t="s">
        <v>1023</v>
      </c>
      <c r="G119" s="121" t="s">
        <v>1112</v>
      </c>
      <c r="H119" s="164">
        <f>'อ.เขาชะเมา'!G14</f>
        <v>717</v>
      </c>
      <c r="I119" s="164">
        <f>'อ.เขาชะเมา'!H14</f>
        <v>729</v>
      </c>
      <c r="J119" s="165" t="e">
        <f>'อ.เขาชะเมา'!I14</f>
        <v>#N/A</v>
      </c>
      <c r="K119" s="165">
        <f>'อ.เขาชะเมา'!J14</f>
        <v>567</v>
      </c>
      <c r="L119" s="29"/>
      <c r="M119" s="16"/>
    </row>
    <row r="120" spans="1:13" ht="21">
      <c r="A120" s="260"/>
      <c r="B120" s="193" t="s">
        <v>2</v>
      </c>
      <c r="C120" s="183" t="s">
        <v>1999</v>
      </c>
      <c r="D120" s="186">
        <v>3</v>
      </c>
      <c r="E120" s="154">
        <v>4</v>
      </c>
      <c r="F120" s="121" t="s">
        <v>524</v>
      </c>
      <c r="G120" s="121" t="s">
        <v>1113</v>
      </c>
      <c r="H120" s="164">
        <f>'อ.เขาชะเมา'!G20</f>
        <v>1901</v>
      </c>
      <c r="I120" s="164">
        <f>'อ.เขาชะเมา'!H20</f>
        <v>1915</v>
      </c>
      <c r="J120" s="165">
        <f>'อ.เขาชะเมา'!I20</f>
        <v>3816</v>
      </c>
      <c r="K120" s="165">
        <f>'อ.เขาชะเมา'!J20</f>
        <v>1506</v>
      </c>
      <c r="L120" s="29"/>
      <c r="M120" s="16"/>
    </row>
    <row r="121" spans="1:13" ht="21">
      <c r="A121" s="238"/>
      <c r="B121" s="187"/>
      <c r="C121" s="183" t="s">
        <v>1970</v>
      </c>
      <c r="D121" s="796">
        <v>4</v>
      </c>
      <c r="E121" s="154">
        <v>3</v>
      </c>
      <c r="F121" s="121" t="s">
        <v>539</v>
      </c>
      <c r="G121" s="121" t="s">
        <v>1114</v>
      </c>
      <c r="H121" s="164">
        <f>'อ.เขาชะเมา'!G24</f>
        <v>1529</v>
      </c>
      <c r="I121" s="164">
        <f>'อ.เขาชะเมา'!H24</f>
        <v>1548</v>
      </c>
      <c r="J121" s="165">
        <f>'อ.เขาชะเมา'!I24</f>
        <v>3077</v>
      </c>
      <c r="K121" s="165">
        <f>'อ.เขาชะเมา'!J24</f>
        <v>1286</v>
      </c>
      <c r="L121" s="29"/>
      <c r="M121" s="16"/>
    </row>
    <row r="122" spans="1:13" ht="21">
      <c r="A122" s="238"/>
      <c r="B122" s="215" t="s">
        <v>3</v>
      </c>
      <c r="C122" s="183" t="s">
        <v>1968</v>
      </c>
      <c r="D122" s="186">
        <v>4</v>
      </c>
      <c r="E122" s="154">
        <v>9</v>
      </c>
      <c r="F122" s="121" t="s">
        <v>534</v>
      </c>
      <c r="G122" s="121" t="s">
        <v>1115</v>
      </c>
      <c r="H122" s="164">
        <f>'อ.เขาชะเมา'!G34</f>
        <v>3054</v>
      </c>
      <c r="I122" s="164">
        <f>'อ.เขาชะเมา'!H34</f>
        <v>3077</v>
      </c>
      <c r="J122" s="165" t="e">
        <f>'อ.เขาชะเมา'!I34</f>
        <v>#N/A</v>
      </c>
      <c r="K122" s="165">
        <f>'อ.เขาชะเมา'!J34</f>
        <v>2804</v>
      </c>
      <c r="L122" s="29"/>
      <c r="M122" s="16"/>
    </row>
    <row r="123" spans="1:13" ht="21">
      <c r="A123" s="278"/>
      <c r="B123" s="279" t="s">
        <v>5</v>
      </c>
      <c r="C123" s="280" t="s">
        <v>1969</v>
      </c>
      <c r="D123" s="801">
        <v>2</v>
      </c>
      <c r="E123" s="219">
        <v>5</v>
      </c>
      <c r="F123" s="199" t="s">
        <v>528</v>
      </c>
      <c r="G123" s="199" t="s">
        <v>1050</v>
      </c>
      <c r="H123" s="281">
        <f>'อ.เขาชะเมา'!G40</f>
        <v>1365</v>
      </c>
      <c r="I123" s="281">
        <f>'อ.เขาชะเมา'!H40</f>
        <v>1347</v>
      </c>
      <c r="J123" s="282" t="e">
        <f>'อ.เขาชะเมา'!I40</f>
        <v>#N/A</v>
      </c>
      <c r="K123" s="282">
        <f>'อ.เขาชะเมา'!J40</f>
        <v>1337</v>
      </c>
      <c r="L123" s="29"/>
      <c r="M123" s="16"/>
    </row>
    <row r="124" spans="1:13" ht="21.75">
      <c r="A124" s="137" t="s">
        <v>1013</v>
      </c>
      <c r="B124" s="138"/>
      <c r="C124" s="139"/>
      <c r="D124" s="804"/>
      <c r="E124" s="804"/>
      <c r="F124" s="251" t="s">
        <v>551</v>
      </c>
      <c r="G124" s="83"/>
      <c r="H124" s="283">
        <f>SUM(H116:H123)</f>
        <v>11808</v>
      </c>
      <c r="I124" s="283">
        <f>SUM(I116:I123)</f>
        <v>11935</v>
      </c>
      <c r="J124" s="283" t="e">
        <f>SUM(J116:J123)</f>
        <v>#N/A</v>
      </c>
      <c r="K124" s="283">
        <f>SUM(K116:K123)</f>
        <v>10814</v>
      </c>
      <c r="L124" s="4"/>
      <c r="M124" s="16"/>
    </row>
    <row r="125" spans="1:11" ht="21">
      <c r="A125" s="137" t="s">
        <v>541</v>
      </c>
      <c r="B125" s="138"/>
      <c r="C125" s="139"/>
      <c r="D125" s="804"/>
      <c r="E125" s="804"/>
      <c r="F125" s="251" t="s">
        <v>560</v>
      </c>
      <c r="G125" s="83"/>
      <c r="H125" s="283">
        <f>SUM(H124,H115,H107,H97,H85,H72,H54,H27)</f>
        <v>358402</v>
      </c>
      <c r="I125" s="283">
        <f>SUM(I124,I115,I107,I97,I85,I72,I54,I27)</f>
        <v>371039</v>
      </c>
      <c r="J125" s="285" t="e">
        <f>SUM(J124,J115,J107,J97,J85,J72,J54,J27)</f>
        <v>#N/A</v>
      </c>
      <c r="K125" s="285">
        <f>SUM(K124,K115,K107,K97,K85,K72,K54,K27)</f>
        <v>481282</v>
      </c>
    </row>
    <row r="126" spans="1:11" ht="23.25" customHeight="1">
      <c r="A126" s="286"/>
      <c r="B126" s="286"/>
      <c r="C126" s="287"/>
      <c r="D126" s="286"/>
      <c r="E126" s="286"/>
      <c r="F126" s="286"/>
      <c r="G126" s="299"/>
      <c r="H126" s="286"/>
      <c r="I126" s="286"/>
      <c r="J126" s="286"/>
      <c r="K126" s="286"/>
    </row>
  </sheetData>
  <sheetProtection/>
  <mergeCells count="5">
    <mergeCell ref="H1:J1"/>
    <mergeCell ref="F1:G1"/>
    <mergeCell ref="A108:A110"/>
    <mergeCell ref="A116:A118"/>
    <mergeCell ref="A73:A74"/>
  </mergeCells>
  <printOptions/>
  <pageMargins left="0.5905511811023623" right="0.5905511811023623" top="0.5118110236220472" bottom="0.3937007874015748" header="0.1968503937007874" footer="0.1968503937007874"/>
  <pageSetup horizontalDpi="600" verticalDpi="600" orientation="portrait" paperSize="9" scale="95" r:id="rId1"/>
  <headerFooter alignWithMargins="0">
    <oddHeader>&amp;C&amp;"TH SarabunPSK,Bold"&amp;16จำนวนประชากร เขตรับผิดชอบของ รพ.สต. ณ 1 กรกฎาคม 2561</oddHeader>
    <oddFooter>&amp;L&amp;"TH SarabunPSK,Bold"ที่มา  :  ศูนย์บริหารการทะเบียน  สาขาระยอง</oddFooter>
  </headerFooter>
  <rowBreaks count="3" manualBreakCount="3">
    <brk id="39" max="255" man="1"/>
    <brk id="72" max="255" man="1"/>
    <brk id="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98"/>
  <sheetViews>
    <sheetView view="pageBreakPreview" zoomScale="112" zoomScaleSheetLayoutView="112" workbookViewId="0" topLeftCell="A1">
      <selection activeCell="G115" sqref="G115"/>
    </sheetView>
  </sheetViews>
  <sheetFormatPr defaultColWidth="9.140625" defaultRowHeight="23.25" customHeight="1"/>
  <cols>
    <col min="1" max="1" width="7.7109375" style="25" customWidth="1"/>
    <col min="2" max="2" width="12.7109375" style="18" customWidth="1"/>
    <col min="3" max="3" width="15.7109375" style="18" customWidth="1"/>
    <col min="4" max="4" width="7.8515625" style="25" hidden="1" customWidth="1"/>
    <col min="5" max="5" width="4.8515625" style="18" hidden="1" customWidth="1"/>
    <col min="6" max="6" width="20.7109375" style="18" customWidth="1"/>
    <col min="7" max="10" width="9.7109375" style="43" customWidth="1"/>
    <col min="11" max="16384" width="9.140625" style="18" customWidth="1"/>
  </cols>
  <sheetData>
    <row r="1" spans="1:10" s="40" customFormat="1" ht="21.75" customHeight="1">
      <c r="A1" s="575" t="s">
        <v>24</v>
      </c>
      <c r="B1" s="575" t="s">
        <v>25</v>
      </c>
      <c r="C1" s="575" t="s">
        <v>26</v>
      </c>
      <c r="D1" s="77" t="s">
        <v>27</v>
      </c>
      <c r="E1" s="576" t="s">
        <v>263</v>
      </c>
      <c r="F1" s="77" t="s">
        <v>28</v>
      </c>
      <c r="G1" s="911" t="s">
        <v>22</v>
      </c>
      <c r="H1" s="912"/>
      <c r="I1" s="913"/>
      <c r="J1" s="577" t="s">
        <v>1676</v>
      </c>
    </row>
    <row r="2" spans="1:10" s="40" customFormat="1" ht="21.75" customHeight="1">
      <c r="A2" s="578"/>
      <c r="B2" s="578"/>
      <c r="C2" s="578"/>
      <c r="D2" s="85"/>
      <c r="E2" s="579" t="s">
        <v>257</v>
      </c>
      <c r="F2" s="85"/>
      <c r="G2" s="580" t="s">
        <v>408</v>
      </c>
      <c r="H2" s="580" t="s">
        <v>409</v>
      </c>
      <c r="I2" s="580" t="s">
        <v>29</v>
      </c>
      <c r="J2" s="581" t="s">
        <v>1677</v>
      </c>
    </row>
    <row r="3" spans="1:10" s="40" customFormat="1" ht="23.25" customHeight="1">
      <c r="A3" s="77" t="s">
        <v>33</v>
      </c>
      <c r="B3" s="226" t="s">
        <v>36</v>
      </c>
      <c r="C3" s="226" t="s">
        <v>1678</v>
      </c>
      <c r="D3" s="526">
        <v>4</v>
      </c>
      <c r="E3" s="527">
        <v>7</v>
      </c>
      <c r="F3" s="528" t="s">
        <v>1590</v>
      </c>
      <c r="G3" s="157">
        <f>'1 ประชากรราย หมู่บ้าน'!E56</f>
        <v>1343</v>
      </c>
      <c r="H3" s="157">
        <f>'1 ประชากรราย หมู่บ้าน'!F56</f>
        <v>1348</v>
      </c>
      <c r="I3" s="157" t="e">
        <f>'1 ประชากรราย หมู่บ้าน'!G56</f>
        <v>#N/A</v>
      </c>
      <c r="J3" s="157">
        <f>'1 ประชากรราย หมู่บ้าน'!H56</f>
        <v>2875</v>
      </c>
    </row>
    <row r="4" spans="1:10" s="40" customFormat="1" ht="23.25" customHeight="1">
      <c r="A4" s="367"/>
      <c r="B4" s="226"/>
      <c r="C4" s="226"/>
      <c r="D4" s="526"/>
      <c r="E4" s="527"/>
      <c r="F4" s="529" t="s">
        <v>1591</v>
      </c>
      <c r="G4" s="157">
        <f>'1 ประชากรราย หมู่บ้าน'!E57</f>
        <v>1112</v>
      </c>
      <c r="H4" s="157">
        <f>'1 ประชากรราย หมู่บ้าน'!F57</f>
        <v>1234</v>
      </c>
      <c r="I4" s="157" t="e">
        <f>'1 ประชากรราย หมู่บ้าน'!G57</f>
        <v>#N/A</v>
      </c>
      <c r="J4" s="157">
        <f>'1 ประชากรราย หมู่บ้าน'!H57</f>
        <v>2387</v>
      </c>
    </row>
    <row r="5" spans="1:10" s="40" customFormat="1" ht="23.25" customHeight="1">
      <c r="A5" s="367"/>
      <c r="B5" s="226"/>
      <c r="C5" s="226"/>
      <c r="D5" s="526"/>
      <c r="E5" s="530"/>
      <c r="F5" s="531" t="s">
        <v>394</v>
      </c>
      <c r="G5" s="157">
        <f>'1 ประชากรราย หมู่บ้าน'!E58</f>
        <v>1586</v>
      </c>
      <c r="H5" s="157">
        <f>'1 ประชากรราย หมู่บ้าน'!F58</f>
        <v>1723</v>
      </c>
      <c r="I5" s="157" t="e">
        <f>'1 ประชากรราย หมู่บ้าน'!G58</f>
        <v>#N/A</v>
      </c>
      <c r="J5" s="157">
        <f>'1 ประชากรราย หมู่บ้าน'!H58</f>
        <v>3771</v>
      </c>
    </row>
    <row r="6" spans="1:10" s="40" customFormat="1" ht="23.25" customHeight="1">
      <c r="A6" s="367"/>
      <c r="B6" s="226"/>
      <c r="C6" s="226"/>
      <c r="D6" s="526"/>
      <c r="E6" s="530"/>
      <c r="F6" s="531" t="s">
        <v>395</v>
      </c>
      <c r="G6" s="157">
        <f>'1 ประชากรราย หมู่บ้าน'!E59</f>
        <v>1977</v>
      </c>
      <c r="H6" s="157">
        <f>'1 ประชากรราย หมู่บ้าน'!F59</f>
        <v>1934</v>
      </c>
      <c r="I6" s="157" t="e">
        <f>'1 ประชากรราย หมู่บ้าน'!G59</f>
        <v>#N/A</v>
      </c>
      <c r="J6" s="157">
        <f>'1 ประชากรราย หมู่บ้าน'!H59</f>
        <v>2437</v>
      </c>
    </row>
    <row r="7" spans="1:10" s="40" customFormat="1" ht="23.25" customHeight="1">
      <c r="A7" s="367"/>
      <c r="B7" s="226"/>
      <c r="C7" s="226"/>
      <c r="D7" s="526"/>
      <c r="E7" s="530"/>
      <c r="F7" s="531" t="s">
        <v>396</v>
      </c>
      <c r="G7" s="157">
        <f>'1 ประชากรราย หมู่บ้าน'!E60</f>
        <v>216</v>
      </c>
      <c r="H7" s="157">
        <f>'1 ประชากรราย หมู่บ้าน'!F60</f>
        <v>181</v>
      </c>
      <c r="I7" s="157" t="e">
        <f>'1 ประชากรราย หมู่บ้าน'!G60</f>
        <v>#N/A</v>
      </c>
      <c r="J7" s="157">
        <f>'1 ประชากรราย หมู่บ้าน'!H60</f>
        <v>339</v>
      </c>
    </row>
    <row r="8" spans="1:10" s="40" customFormat="1" ht="23.25" customHeight="1">
      <c r="A8" s="367"/>
      <c r="B8" s="226"/>
      <c r="C8" s="226"/>
      <c r="D8" s="526"/>
      <c r="E8" s="530"/>
      <c r="F8" s="531" t="s">
        <v>397</v>
      </c>
      <c r="G8" s="157">
        <f>'1 ประชากรราย หมู่บ้าน'!E61</f>
        <v>308</v>
      </c>
      <c r="H8" s="157">
        <f>'1 ประชากรราย หมู่บ้าน'!F61</f>
        <v>318</v>
      </c>
      <c r="I8" s="157" t="e">
        <f>'1 ประชากรราย หมู่บ้าน'!G61</f>
        <v>#N/A</v>
      </c>
      <c r="J8" s="157">
        <f>'1 ประชากรราย หมู่บ้าน'!H61</f>
        <v>527</v>
      </c>
    </row>
    <row r="9" spans="1:10" s="40" customFormat="1" ht="23.25" customHeight="1">
      <c r="A9" s="367"/>
      <c r="B9" s="226"/>
      <c r="C9" s="226"/>
      <c r="D9" s="526"/>
      <c r="E9" s="530"/>
      <c r="F9" s="532" t="s">
        <v>34</v>
      </c>
      <c r="G9" s="337">
        <f>'1 ประชากรราย หมู่บ้าน'!E62</f>
        <v>1837</v>
      </c>
      <c r="H9" s="337">
        <f>'1 ประชากรราย หมู่บ้าน'!F62</f>
        <v>1820</v>
      </c>
      <c r="I9" s="337" t="e">
        <f>'1 ประชากรราย หมู่บ้าน'!G62</f>
        <v>#N/A</v>
      </c>
      <c r="J9" s="337">
        <f>'1 ประชากรราย หมู่บ้าน'!H62</f>
        <v>2493</v>
      </c>
    </row>
    <row r="10" spans="1:10" s="40" customFormat="1" ht="23.25" customHeight="1">
      <c r="A10" s="367"/>
      <c r="B10" s="226"/>
      <c r="C10" s="226"/>
      <c r="D10" s="526"/>
      <c r="E10" s="530"/>
      <c r="F10" s="533" t="s">
        <v>29</v>
      </c>
      <c r="G10" s="534">
        <f>'1 ประชากรราย หมู่บ้าน'!E55</f>
        <v>8379</v>
      </c>
      <c r="H10" s="534">
        <f>'1 ประชากรราย หมู่บ้าน'!F55</f>
        <v>8558</v>
      </c>
      <c r="I10" s="534" t="e">
        <f>'1 ประชากรราย หมู่บ้าน'!G55</f>
        <v>#N/A</v>
      </c>
      <c r="J10" s="534">
        <f>'1 ประชากรราย หมู่บ้าน'!H55</f>
        <v>14829</v>
      </c>
    </row>
    <row r="11" spans="1:10" s="40" customFormat="1" ht="23.25" customHeight="1">
      <c r="A11" s="367"/>
      <c r="B11" s="226" t="s">
        <v>31</v>
      </c>
      <c r="C11" s="226" t="s">
        <v>1491</v>
      </c>
      <c r="D11" s="526">
        <v>5</v>
      </c>
      <c r="E11" s="527">
        <v>7</v>
      </c>
      <c r="F11" s="528" t="s">
        <v>1593</v>
      </c>
      <c r="G11" s="214">
        <f>'1 ประชากรราย หมู่บ้าน'!E98</f>
        <v>789</v>
      </c>
      <c r="H11" s="214">
        <f>'1 ประชากรราย หมู่บ้าน'!F98</f>
        <v>794</v>
      </c>
      <c r="I11" s="214" t="e">
        <f>'1 ประชากรราย หมู่บ้าน'!G98</f>
        <v>#N/A</v>
      </c>
      <c r="J11" s="214">
        <f>'1 ประชากรราย หมู่บ้าน'!H98</f>
        <v>1033</v>
      </c>
    </row>
    <row r="12" spans="1:10" s="40" customFormat="1" ht="23.25" customHeight="1">
      <c r="A12" s="367"/>
      <c r="B12" s="226"/>
      <c r="C12" s="226"/>
      <c r="D12" s="526"/>
      <c r="E12" s="530"/>
      <c r="F12" s="531" t="s">
        <v>1594</v>
      </c>
      <c r="G12" s="214">
        <f>'1 ประชากรราย หมู่บ้าน'!E99</f>
        <v>3201</v>
      </c>
      <c r="H12" s="214">
        <f>'1 ประชากรราย หมู่บ้าน'!F99</f>
        <v>3316</v>
      </c>
      <c r="I12" s="214" t="e">
        <f>'1 ประชากรราย หมู่บ้าน'!G99</f>
        <v>#N/A</v>
      </c>
      <c r="J12" s="214">
        <f>'1 ประชากรราย หมู่บ้าน'!H99</f>
        <v>4524</v>
      </c>
    </row>
    <row r="13" spans="1:10" s="40" customFormat="1" ht="23.25" customHeight="1">
      <c r="A13" s="367"/>
      <c r="B13" s="226"/>
      <c r="C13" s="226"/>
      <c r="D13" s="367"/>
      <c r="E13" s="226"/>
      <c r="F13" s="531" t="s">
        <v>1596</v>
      </c>
      <c r="G13" s="214">
        <f>'1 ประชากรราย หมู่บ้าน'!E100</f>
        <v>3081</v>
      </c>
      <c r="H13" s="214">
        <f>'1 ประชากรราย หมู่บ้าน'!F100</f>
        <v>3143</v>
      </c>
      <c r="I13" s="214" t="e">
        <f>'1 ประชากรราย หมู่บ้าน'!G100</f>
        <v>#N/A</v>
      </c>
      <c r="J13" s="214">
        <f>'1 ประชากรราย หมู่บ้าน'!H100</f>
        <v>4040</v>
      </c>
    </row>
    <row r="14" spans="1:10" s="40" customFormat="1" ht="23.25" customHeight="1">
      <c r="A14" s="367"/>
      <c r="B14" s="226"/>
      <c r="C14" s="226" t="s">
        <v>32</v>
      </c>
      <c r="D14" s="526"/>
      <c r="E14" s="530"/>
      <c r="F14" s="529" t="s">
        <v>316</v>
      </c>
      <c r="G14" s="214">
        <f>'1 ประชากรราย หมู่บ้าน'!E101</f>
        <v>1829</v>
      </c>
      <c r="H14" s="214">
        <f>'1 ประชากรราย หมู่บ้าน'!F101</f>
        <v>1868</v>
      </c>
      <c r="I14" s="214" t="e">
        <f>'1 ประชากรราย หมู่บ้าน'!G101</f>
        <v>#N/A</v>
      </c>
      <c r="J14" s="214">
        <f>'1 ประชากรราย หมู่บ้าน'!H101</f>
        <v>2743</v>
      </c>
    </row>
    <row r="15" spans="1:10" s="40" customFormat="1" ht="23.25" customHeight="1">
      <c r="A15" s="367"/>
      <c r="B15" s="226"/>
      <c r="C15" s="226"/>
      <c r="D15" s="367"/>
      <c r="E15" s="226"/>
      <c r="F15" s="535" t="s">
        <v>317</v>
      </c>
      <c r="G15" s="214">
        <f>'1 ประชากรราย หมู่บ้าน'!E102</f>
        <v>631</v>
      </c>
      <c r="H15" s="214">
        <f>'1 ประชากรราย หมู่บ้าน'!F102</f>
        <v>624</v>
      </c>
      <c r="I15" s="214" t="e">
        <f>'1 ประชากรราย หมู่บ้าน'!G102</f>
        <v>#N/A</v>
      </c>
      <c r="J15" s="214">
        <f>'1 ประชากรราย หมู่บ้าน'!H102</f>
        <v>1004</v>
      </c>
    </row>
    <row r="16" spans="1:10" s="40" customFormat="1" ht="23.25" customHeight="1">
      <c r="A16" s="367"/>
      <c r="B16" s="226"/>
      <c r="C16" s="226"/>
      <c r="D16" s="367"/>
      <c r="E16" s="226"/>
      <c r="F16" s="535" t="s">
        <v>1597</v>
      </c>
      <c r="G16" s="214">
        <f>'1 ประชากรราย หมู่บ้าน'!E103</f>
        <v>1530</v>
      </c>
      <c r="H16" s="214">
        <f>'1 ประชากรราย หมู่บ้าน'!F103</f>
        <v>1484</v>
      </c>
      <c r="I16" s="214" t="e">
        <f>'1 ประชากรราย หมู่บ้าน'!G103</f>
        <v>#N/A</v>
      </c>
      <c r="J16" s="214">
        <f>'1 ประชากรราย หมู่บ้าน'!H103</f>
        <v>1840</v>
      </c>
    </row>
    <row r="17" spans="1:10" s="40" customFormat="1" ht="23.25" customHeight="1">
      <c r="A17" s="367"/>
      <c r="B17" s="226"/>
      <c r="C17" s="226"/>
      <c r="D17" s="367"/>
      <c r="E17" s="226"/>
      <c r="F17" s="535" t="s">
        <v>37</v>
      </c>
      <c r="G17" s="214">
        <f>'1 ประชากรราย หมู่บ้าน'!E104</f>
        <v>857</v>
      </c>
      <c r="H17" s="214">
        <f>'1 ประชากรราย หมู่บ้าน'!F104</f>
        <v>832</v>
      </c>
      <c r="I17" s="214" t="e">
        <f>'1 ประชากรราย หมู่บ้าน'!G104</f>
        <v>#N/A</v>
      </c>
      <c r="J17" s="214">
        <f>'1 ประชากรราย หมู่บ้าน'!H104</f>
        <v>901</v>
      </c>
    </row>
    <row r="18" spans="1:10" s="40" customFormat="1" ht="23.25" customHeight="1">
      <c r="A18" s="367"/>
      <c r="B18" s="226"/>
      <c r="C18" s="226"/>
      <c r="D18" s="367"/>
      <c r="E18" s="226"/>
      <c r="F18" s="536" t="s">
        <v>1598</v>
      </c>
      <c r="G18" s="157">
        <f>'1 ประชากรราย หมู่บ้าน'!E105</f>
        <v>254</v>
      </c>
      <c r="H18" s="157">
        <f>'1 ประชากรราย หมู่บ้าน'!F105</f>
        <v>269</v>
      </c>
      <c r="I18" s="157" t="e">
        <f>'1 ประชากรราย หมู่บ้าน'!G105</f>
        <v>#N/A</v>
      </c>
      <c r="J18" s="157">
        <f>'1 ประชากรราย หมู่บ้าน'!H105</f>
        <v>367</v>
      </c>
    </row>
    <row r="19" spans="1:10" s="40" customFormat="1" ht="23.25" customHeight="1">
      <c r="A19" s="367"/>
      <c r="B19" s="226"/>
      <c r="C19" s="226"/>
      <c r="D19" s="367"/>
      <c r="E19" s="226"/>
      <c r="F19" s="537" t="s">
        <v>29</v>
      </c>
      <c r="G19" s="534">
        <f>'1 ประชากรราย หมู่บ้าน'!E97</f>
        <v>12172</v>
      </c>
      <c r="H19" s="534">
        <f>'1 ประชากรราย หมู่บ้าน'!F97</f>
        <v>12330</v>
      </c>
      <c r="I19" s="534" t="e">
        <f>'1 ประชากรราย หมู่บ้าน'!G97</f>
        <v>#N/A</v>
      </c>
      <c r="J19" s="534">
        <f>'1 ประชากรราย หมู่บ้าน'!H97</f>
        <v>16452</v>
      </c>
    </row>
    <row r="20" spans="1:10" s="40" customFormat="1" ht="23.25" customHeight="1">
      <c r="A20" s="367"/>
      <c r="B20" s="226" t="s">
        <v>38</v>
      </c>
      <c r="C20" s="226" t="s">
        <v>1489</v>
      </c>
      <c r="D20" s="526">
        <v>4</v>
      </c>
      <c r="E20" s="527">
        <v>4</v>
      </c>
      <c r="F20" s="538" t="s">
        <v>1600</v>
      </c>
      <c r="G20" s="214">
        <f>'1 ประชากรราย หมู่บ้าน'!E75</f>
        <v>521</v>
      </c>
      <c r="H20" s="214">
        <f>'1 ประชากรราย หมู่บ้าน'!F75</f>
        <v>508</v>
      </c>
      <c r="I20" s="214" t="e">
        <f>'1 ประชากรราย หมู่บ้าน'!G75</f>
        <v>#N/A</v>
      </c>
      <c r="J20" s="214">
        <f>'1 ประชากรราย หมู่บ้าน'!H75</f>
        <v>450</v>
      </c>
    </row>
    <row r="21" spans="1:10" s="40" customFormat="1" ht="23.25" customHeight="1">
      <c r="A21" s="367"/>
      <c r="B21" s="226"/>
      <c r="C21" s="226"/>
      <c r="D21" s="526"/>
      <c r="E21" s="530"/>
      <c r="F21" s="539" t="s">
        <v>1602</v>
      </c>
      <c r="G21" s="214">
        <f>'1 ประชากรราย หมู่บ้าน'!E76</f>
        <v>1009</v>
      </c>
      <c r="H21" s="214">
        <f>'1 ประชากรราย หมู่บ้าน'!F76</f>
        <v>1059</v>
      </c>
      <c r="I21" s="214" t="e">
        <f>'1 ประชากรราย หมู่บ้าน'!G76</f>
        <v>#N/A</v>
      </c>
      <c r="J21" s="214">
        <f>'1 ประชากรราย หมู่บ้าน'!H76</f>
        <v>1265</v>
      </c>
    </row>
    <row r="22" spans="1:10" s="40" customFormat="1" ht="23.25" customHeight="1">
      <c r="A22" s="367"/>
      <c r="B22" s="226"/>
      <c r="C22" s="226"/>
      <c r="D22" s="526"/>
      <c r="E22" s="530"/>
      <c r="F22" s="535" t="s">
        <v>1587</v>
      </c>
      <c r="G22" s="214">
        <f>'1 ประชากรราย หมู่บ้าน'!E77</f>
        <v>421</v>
      </c>
      <c r="H22" s="214">
        <f>'1 ประชากรราย หมู่บ้าน'!F77</f>
        <v>449</v>
      </c>
      <c r="I22" s="214" t="e">
        <f>'1 ประชากรราย หมู่บ้าน'!G77</f>
        <v>#N/A</v>
      </c>
      <c r="J22" s="214">
        <f>'1 ประชากรราย หมู่บ้าน'!H77</f>
        <v>330</v>
      </c>
    </row>
    <row r="23" spans="1:10" s="40" customFormat="1" ht="23.25" customHeight="1">
      <c r="A23" s="367"/>
      <c r="B23" s="226"/>
      <c r="C23" s="226"/>
      <c r="D23" s="526"/>
      <c r="E23" s="530"/>
      <c r="F23" s="536" t="s">
        <v>1603</v>
      </c>
      <c r="G23" s="540">
        <f>'1 ประชากรราย หมู่บ้าน'!E78</f>
        <v>946</v>
      </c>
      <c r="H23" s="540">
        <f>'1 ประชากรราย หมู่บ้าน'!F78</f>
        <v>993</v>
      </c>
      <c r="I23" s="540" t="e">
        <f>'1 ประชากรราย หมู่บ้าน'!G78</f>
        <v>#N/A</v>
      </c>
      <c r="J23" s="540">
        <f>'1 ประชากรราย หมู่บ้าน'!H78</f>
        <v>1982</v>
      </c>
    </row>
    <row r="24" spans="1:10" s="40" customFormat="1" ht="23.25" customHeight="1">
      <c r="A24" s="367"/>
      <c r="B24" s="226"/>
      <c r="C24" s="226"/>
      <c r="D24" s="526"/>
      <c r="E24" s="530"/>
      <c r="F24" s="541" t="s">
        <v>29</v>
      </c>
      <c r="G24" s="534">
        <f>'1 ประชากรราย หมู่บ้าน'!E74</f>
        <v>2897</v>
      </c>
      <c r="H24" s="534">
        <f>'1 ประชากรราย หมู่บ้าน'!F74</f>
        <v>3009</v>
      </c>
      <c r="I24" s="534" t="e">
        <f>'1 ประชากรราย หมู่บ้าน'!G74</f>
        <v>#N/A</v>
      </c>
      <c r="J24" s="534">
        <f>'1 ประชากรราย หมู่บ้าน'!H74</f>
        <v>4027</v>
      </c>
    </row>
    <row r="25" spans="1:10" s="40" customFormat="1" ht="23.25" customHeight="1">
      <c r="A25" s="367"/>
      <c r="B25" s="226" t="s">
        <v>40</v>
      </c>
      <c r="C25" s="226" t="s">
        <v>1759</v>
      </c>
      <c r="D25" s="526">
        <v>4</v>
      </c>
      <c r="E25" s="527">
        <v>3</v>
      </c>
      <c r="F25" s="538" t="s">
        <v>248</v>
      </c>
      <c r="G25" s="214">
        <f>'1 ประชากรราย หมู่บ้าน'!E7</f>
        <v>1615</v>
      </c>
      <c r="H25" s="214">
        <f>'1 ประชากรราย หมู่บ้าน'!F7</f>
        <v>1629</v>
      </c>
      <c r="I25" s="214" t="e">
        <f>'1 ประชากรราย หมู่บ้าน'!G7</f>
        <v>#N/A</v>
      </c>
      <c r="J25" s="214">
        <f>'1 ประชากรราย หมู่บ้าน'!H7</f>
        <v>2586</v>
      </c>
    </row>
    <row r="26" spans="1:10" s="40" customFormat="1" ht="23.25" customHeight="1">
      <c r="A26" s="367"/>
      <c r="B26" s="226"/>
      <c r="C26" s="226"/>
      <c r="D26" s="526"/>
      <c r="E26" s="527"/>
      <c r="F26" s="535" t="s">
        <v>247</v>
      </c>
      <c r="G26" s="157"/>
      <c r="H26" s="157"/>
      <c r="I26" s="157"/>
      <c r="J26" s="157"/>
    </row>
    <row r="27" spans="1:10" s="40" customFormat="1" ht="23.25" customHeight="1">
      <c r="A27" s="367"/>
      <c r="B27" s="226"/>
      <c r="C27" s="226"/>
      <c r="D27" s="526"/>
      <c r="E27" s="527"/>
      <c r="F27" s="539" t="s">
        <v>1825</v>
      </c>
      <c r="G27" s="157">
        <f>'1 ประชากรราย หมู่บ้าน'!E8</f>
        <v>1507</v>
      </c>
      <c r="H27" s="157">
        <f>'1 ประชากรราย หมู่บ้าน'!F8</f>
        <v>1523</v>
      </c>
      <c r="I27" s="157" t="e">
        <f>'1 ประชากรราย หมู่บ้าน'!G8</f>
        <v>#N/A</v>
      </c>
      <c r="J27" s="157">
        <f>'1 ประชากรราย หมู่บ้าน'!H8</f>
        <v>2274</v>
      </c>
    </row>
    <row r="28" spans="1:10" s="40" customFormat="1" ht="23.25" customHeight="1">
      <c r="A28" s="367"/>
      <c r="B28" s="226"/>
      <c r="C28" s="226"/>
      <c r="D28" s="526"/>
      <c r="E28" s="527"/>
      <c r="F28" s="536" t="s">
        <v>1607</v>
      </c>
      <c r="G28" s="173">
        <f>'1 ประชากรราย หมู่บ้าน'!E11</f>
        <v>952</v>
      </c>
      <c r="H28" s="173">
        <f>'1 ประชากรราย หมู่บ้าน'!F11</f>
        <v>954</v>
      </c>
      <c r="I28" s="173" t="e">
        <f>'1 ประชากรราย หมู่บ้าน'!G11</f>
        <v>#N/A</v>
      </c>
      <c r="J28" s="173">
        <f>'1 ประชากรราย หมู่บ้าน'!H11</f>
        <v>946</v>
      </c>
    </row>
    <row r="29" spans="1:10" s="40" customFormat="1" ht="23.25" customHeight="1">
      <c r="A29" s="367"/>
      <c r="B29" s="226"/>
      <c r="C29" s="226"/>
      <c r="D29" s="526"/>
      <c r="E29" s="527"/>
      <c r="F29" s="541" t="s">
        <v>29</v>
      </c>
      <c r="G29" s="534">
        <f>SUM(G25:G28)</f>
        <v>4074</v>
      </c>
      <c r="H29" s="534">
        <f>SUM(H25:H28)</f>
        <v>4106</v>
      </c>
      <c r="I29" s="534" t="e">
        <f>SUM(I25:I28)</f>
        <v>#N/A</v>
      </c>
      <c r="J29" s="534">
        <f>SUM(J25:J28)</f>
        <v>5806</v>
      </c>
    </row>
    <row r="30" spans="1:10" s="40" customFormat="1" ht="23.25" customHeight="1">
      <c r="A30" s="367"/>
      <c r="B30" s="226"/>
      <c r="C30" s="542" t="s">
        <v>1760</v>
      </c>
      <c r="D30" s="543">
        <v>3</v>
      </c>
      <c r="E30" s="544">
        <v>4</v>
      </c>
      <c r="F30" s="545" t="s">
        <v>1615</v>
      </c>
      <c r="G30" s="214">
        <f>'1 ประชากรราย หมู่บ้าน'!E5</f>
        <v>1890</v>
      </c>
      <c r="H30" s="214">
        <f>'1 ประชากรราย หมู่บ้าน'!F5</f>
        <v>1757</v>
      </c>
      <c r="I30" s="214" t="e">
        <f>'1 ประชากรราย หมู่บ้าน'!G5</f>
        <v>#N/A</v>
      </c>
      <c r="J30" s="214">
        <f>'1 ประชากรราย หมู่บ้าน'!H5</f>
        <v>2679</v>
      </c>
    </row>
    <row r="31" spans="1:10" s="40" customFormat="1" ht="23.25" customHeight="1">
      <c r="A31" s="367"/>
      <c r="B31" s="226"/>
      <c r="C31" s="226"/>
      <c r="D31" s="543"/>
      <c r="E31" s="544"/>
      <c r="F31" s="535" t="s">
        <v>1604</v>
      </c>
      <c r="G31" s="157">
        <f>'1 ประชากรราย หมู่บ้าน'!E6</f>
        <v>1412</v>
      </c>
      <c r="H31" s="157">
        <f>'1 ประชากรราย หมู่บ้าน'!F6</f>
        <v>1519</v>
      </c>
      <c r="I31" s="157" t="e">
        <f>'1 ประชากรราย หมู่บ้าน'!G6</f>
        <v>#N/A</v>
      </c>
      <c r="J31" s="157">
        <f>'1 ประชากรราย หมู่บ้าน'!H6</f>
        <v>2153</v>
      </c>
    </row>
    <row r="32" spans="1:10" s="40" customFormat="1" ht="23.25" customHeight="1">
      <c r="A32" s="367"/>
      <c r="B32" s="226"/>
      <c r="C32" s="226"/>
      <c r="D32" s="367"/>
      <c r="E32" s="546"/>
      <c r="F32" s="535" t="s">
        <v>1605</v>
      </c>
      <c r="G32" s="157">
        <f>'1 ประชากรราย หมู่บ้าน'!E9</f>
        <v>2104</v>
      </c>
      <c r="H32" s="157">
        <f>'1 ประชากรราย หมู่บ้าน'!F9</f>
        <v>2105</v>
      </c>
      <c r="I32" s="157" t="e">
        <f>'1 ประชากรราย หมู่บ้าน'!G9</f>
        <v>#N/A</v>
      </c>
      <c r="J32" s="157">
        <f>'1 ประชากรราย หมู่บ้าน'!H9</f>
        <v>3311</v>
      </c>
    </row>
    <row r="33" spans="1:10" s="40" customFormat="1" ht="23.25" customHeight="1">
      <c r="A33" s="367"/>
      <c r="B33" s="226"/>
      <c r="C33" s="226"/>
      <c r="D33" s="367"/>
      <c r="E33" s="546"/>
      <c r="F33" s="536" t="s">
        <v>1606</v>
      </c>
      <c r="G33" s="173">
        <f>'1 ประชากรราย หมู่บ้าน'!E10</f>
        <v>2355</v>
      </c>
      <c r="H33" s="173">
        <f>'1 ประชากรราย หมู่บ้าน'!F10</f>
        <v>2399</v>
      </c>
      <c r="I33" s="173" t="e">
        <f>'1 ประชากรราย หมู่บ้าน'!G10</f>
        <v>#N/A</v>
      </c>
      <c r="J33" s="173">
        <f>'1 ประชากรราย หมู่บ้าน'!H10</f>
        <v>2918</v>
      </c>
    </row>
    <row r="34" spans="1:10" s="40" customFormat="1" ht="23.25" customHeight="1">
      <c r="A34" s="368"/>
      <c r="B34" s="537"/>
      <c r="C34" s="537"/>
      <c r="D34" s="367"/>
      <c r="E34" s="546"/>
      <c r="F34" s="541" t="s">
        <v>29</v>
      </c>
      <c r="G34" s="534">
        <f>SUM(G30:G33)</f>
        <v>7761</v>
      </c>
      <c r="H34" s="534">
        <f>SUM(H30:H33)</f>
        <v>7780</v>
      </c>
      <c r="I34" s="534" t="e">
        <f>SUM(I30:I33)</f>
        <v>#N/A</v>
      </c>
      <c r="J34" s="534">
        <f>SUM(J30:J33)</f>
        <v>11061</v>
      </c>
    </row>
    <row r="35" spans="1:10" s="40" customFormat="1" ht="21" customHeight="1">
      <c r="A35" s="77" t="s">
        <v>33</v>
      </c>
      <c r="B35" s="226" t="s">
        <v>43</v>
      </c>
      <c r="C35" s="226" t="s">
        <v>1761</v>
      </c>
      <c r="D35" s="526">
        <v>3</v>
      </c>
      <c r="E35" s="527">
        <v>4</v>
      </c>
      <c r="F35" s="538" t="s">
        <v>323</v>
      </c>
      <c r="G35" s="214">
        <f>'1 ประชากรราย หมู่บ้าน'!E44</f>
        <v>642</v>
      </c>
      <c r="H35" s="214">
        <f>'1 ประชากรราย หมู่บ้าน'!F44</f>
        <v>648</v>
      </c>
      <c r="I35" s="214" t="e">
        <f>'1 ประชากรราย หมู่บ้าน'!G44</f>
        <v>#N/A</v>
      </c>
      <c r="J35" s="214">
        <f>'1 ประชากรราย หมู่บ้าน'!H44</f>
        <v>463</v>
      </c>
    </row>
    <row r="36" spans="1:10" s="40" customFormat="1" ht="21" customHeight="1">
      <c r="A36" s="367"/>
      <c r="B36" s="226"/>
      <c r="C36" s="226"/>
      <c r="D36" s="543"/>
      <c r="E36" s="544"/>
      <c r="F36" s="535" t="s">
        <v>324</v>
      </c>
      <c r="G36" s="157">
        <f>'1 ประชากรราย หมู่บ้าน'!E45</f>
        <v>526</v>
      </c>
      <c r="H36" s="157">
        <f>'1 ประชากรราย หมู่บ้าน'!F45</f>
        <v>599</v>
      </c>
      <c r="I36" s="157" t="e">
        <f>'1 ประชากรราย หมู่บ้าน'!G45</f>
        <v>#N/A</v>
      </c>
      <c r="J36" s="157">
        <f>'1 ประชากรราย หมู่บ้าน'!H45</f>
        <v>431</v>
      </c>
    </row>
    <row r="37" spans="1:10" s="40" customFormat="1" ht="21" customHeight="1">
      <c r="A37" s="367"/>
      <c r="B37" s="226"/>
      <c r="C37" s="226"/>
      <c r="D37" s="543"/>
      <c r="E37" s="544"/>
      <c r="F37" s="535" t="s">
        <v>398</v>
      </c>
      <c r="G37" s="157">
        <f>'1 ประชากรราย หมู่บ้าน'!E46</f>
        <v>710</v>
      </c>
      <c r="H37" s="157">
        <f>'1 ประชากรราย หมู่บ้าน'!F46</f>
        <v>732</v>
      </c>
      <c r="I37" s="157" t="e">
        <f>'1 ประชากรราย หมู่บ้าน'!G46</f>
        <v>#N/A</v>
      </c>
      <c r="J37" s="157">
        <f>'1 ประชากรราย หมู่บ้าน'!H46</f>
        <v>513</v>
      </c>
    </row>
    <row r="38" spans="1:10" s="40" customFormat="1" ht="21" customHeight="1">
      <c r="A38" s="367"/>
      <c r="B38" s="226"/>
      <c r="C38" s="226"/>
      <c r="D38" s="543"/>
      <c r="E38" s="544"/>
      <c r="F38" s="547" t="s">
        <v>1616</v>
      </c>
      <c r="G38" s="173">
        <f>'1 ประชากรราย หมู่บ้าน'!E47</f>
        <v>446</v>
      </c>
      <c r="H38" s="173">
        <f>'1 ประชากรราย หมู่บ้าน'!F47</f>
        <v>453</v>
      </c>
      <c r="I38" s="173" t="e">
        <f>'1 ประชากรราย หมู่บ้าน'!G47</f>
        <v>#N/A</v>
      </c>
      <c r="J38" s="173">
        <f>'1 ประชากรราย หมู่บ้าน'!H47</f>
        <v>366</v>
      </c>
    </row>
    <row r="39" spans="1:10" s="40" customFormat="1" ht="21" customHeight="1">
      <c r="A39" s="367"/>
      <c r="B39" s="226"/>
      <c r="C39" s="226"/>
      <c r="D39" s="543"/>
      <c r="E39" s="544"/>
      <c r="F39" s="541" t="s">
        <v>29</v>
      </c>
      <c r="G39" s="534">
        <f>SUM(G35:G38)</f>
        <v>2324</v>
      </c>
      <c r="H39" s="534">
        <f>SUM(H35:H38)</f>
        <v>2432</v>
      </c>
      <c r="I39" s="534" t="e">
        <f>SUM(I35:I38)</f>
        <v>#N/A</v>
      </c>
      <c r="J39" s="534">
        <f>SUM(J35:J38)</f>
        <v>1773</v>
      </c>
    </row>
    <row r="40" spans="1:10" s="40" customFormat="1" ht="21" customHeight="1">
      <c r="A40" s="367"/>
      <c r="B40" s="226"/>
      <c r="C40" s="542" t="s">
        <v>1786</v>
      </c>
      <c r="D40" s="526">
        <v>3</v>
      </c>
      <c r="E40" s="527">
        <v>3</v>
      </c>
      <c r="F40" s="548" t="s">
        <v>48</v>
      </c>
      <c r="G40" s="214">
        <f>'1 ประชากรราย หมู่บ้าน'!E41</f>
        <v>687</v>
      </c>
      <c r="H40" s="214">
        <f>'1 ประชากรราย หมู่บ้าน'!F41</f>
        <v>721</v>
      </c>
      <c r="I40" s="214" t="e">
        <f>'1 ประชากรราย หมู่บ้าน'!G41</f>
        <v>#N/A</v>
      </c>
      <c r="J40" s="214">
        <f>'1 ประชากรราย หมู่บ้าน'!H41</f>
        <v>653</v>
      </c>
    </row>
    <row r="41" spans="1:10" s="40" customFormat="1" ht="21" customHeight="1">
      <c r="A41" s="367"/>
      <c r="B41" s="226"/>
      <c r="C41" s="226"/>
      <c r="D41" s="526"/>
      <c r="E41" s="530"/>
      <c r="F41" s="539" t="s">
        <v>1826</v>
      </c>
      <c r="G41" s="157">
        <f>'1 ประชากรราย หมู่บ้าน'!E42</f>
        <v>367</v>
      </c>
      <c r="H41" s="157">
        <f>'1 ประชากรราย หมู่บ้าน'!F42</f>
        <v>404</v>
      </c>
      <c r="I41" s="157" t="e">
        <f>'1 ประชากรราย หมู่บ้าน'!G42</f>
        <v>#N/A</v>
      </c>
      <c r="J41" s="157">
        <f>'1 ประชากรราย หมู่บ้าน'!H42</f>
        <v>282</v>
      </c>
    </row>
    <row r="42" spans="1:10" s="40" customFormat="1" ht="21" customHeight="1">
      <c r="A42" s="367"/>
      <c r="B42" s="226"/>
      <c r="C42" s="226"/>
      <c r="D42" s="526"/>
      <c r="E42" s="530"/>
      <c r="F42" s="536" t="s">
        <v>49</v>
      </c>
      <c r="G42" s="173">
        <f>'1 ประชากรราย หมู่บ้าน'!E43</f>
        <v>200</v>
      </c>
      <c r="H42" s="173">
        <f>'1 ประชากรราย หมู่บ้าน'!F43</f>
        <v>232</v>
      </c>
      <c r="I42" s="173" t="e">
        <f>'1 ประชากรราย หมู่บ้าน'!G43</f>
        <v>#N/A</v>
      </c>
      <c r="J42" s="173">
        <f>'1 ประชากรราย หมู่บ้าน'!H43</f>
        <v>197</v>
      </c>
    </row>
    <row r="43" spans="1:10" s="40" customFormat="1" ht="21" customHeight="1">
      <c r="A43" s="367"/>
      <c r="B43" s="226"/>
      <c r="C43" s="226"/>
      <c r="D43" s="543"/>
      <c r="E43" s="544"/>
      <c r="F43" s="541" t="s">
        <v>29</v>
      </c>
      <c r="G43" s="534">
        <f>SUM(G40:G42)</f>
        <v>1254</v>
      </c>
      <c r="H43" s="534">
        <f>SUM(H40:H42)</f>
        <v>1357</v>
      </c>
      <c r="I43" s="534" t="e">
        <f>SUM(I40:I42)</f>
        <v>#N/A</v>
      </c>
      <c r="J43" s="534">
        <f>SUM(J40:J42)</f>
        <v>1132</v>
      </c>
    </row>
    <row r="44" spans="1:10" s="40" customFormat="1" ht="21" customHeight="1">
      <c r="A44" s="367"/>
      <c r="B44" s="226" t="s">
        <v>45</v>
      </c>
      <c r="C44" s="226" t="s">
        <v>1787</v>
      </c>
      <c r="D44" s="526">
        <v>2</v>
      </c>
      <c r="E44" s="527">
        <v>3</v>
      </c>
      <c r="F44" s="549" t="s">
        <v>1827</v>
      </c>
      <c r="G44" s="214">
        <f>'1 ประชากรราย หมู่บ้าน'!E49</f>
        <v>995</v>
      </c>
      <c r="H44" s="214">
        <f>'1 ประชากรราย หมู่บ้าน'!F49</f>
        <v>986</v>
      </c>
      <c r="I44" s="214" t="e">
        <f>'1 ประชากรราย หมู่บ้าน'!G49</f>
        <v>#N/A</v>
      </c>
      <c r="J44" s="214">
        <f>'1 ประชากรราย หมู่บ้าน'!H49</f>
        <v>823</v>
      </c>
    </row>
    <row r="45" spans="1:10" s="40" customFormat="1" ht="21" customHeight="1">
      <c r="A45" s="367"/>
      <c r="B45" s="226"/>
      <c r="C45" s="226"/>
      <c r="D45" s="526"/>
      <c r="E45" s="527"/>
      <c r="F45" s="535" t="s">
        <v>1495</v>
      </c>
      <c r="G45" s="157">
        <f>'1 ประชากรราย หมู่บ้าน'!E50</f>
        <v>818</v>
      </c>
      <c r="H45" s="157">
        <f>'1 ประชากรราย หมู่บ้าน'!F50</f>
        <v>903</v>
      </c>
      <c r="I45" s="157" t="e">
        <f>'1 ประชากรราย หมู่บ้าน'!G50</f>
        <v>#N/A</v>
      </c>
      <c r="J45" s="157">
        <f>'1 ประชากรราย หมู่บ้าน'!H50</f>
        <v>663</v>
      </c>
    </row>
    <row r="46" spans="1:10" s="40" customFormat="1" ht="21" customHeight="1">
      <c r="A46" s="367"/>
      <c r="B46" s="226"/>
      <c r="C46" s="226"/>
      <c r="D46" s="526"/>
      <c r="E46" s="527"/>
      <c r="F46" s="536" t="s">
        <v>50</v>
      </c>
      <c r="G46" s="173">
        <f>'1 ประชากรราย หมู่บ้าน'!E52</f>
        <v>330</v>
      </c>
      <c r="H46" s="173">
        <f>'1 ประชากรราย หมู่บ้าน'!F52</f>
        <v>315</v>
      </c>
      <c r="I46" s="173" t="e">
        <f>'1 ประชากรราย หมู่บ้าน'!G52</f>
        <v>#N/A</v>
      </c>
      <c r="J46" s="173">
        <f>'1 ประชากรราย หมู่บ้าน'!H52</f>
        <v>283</v>
      </c>
    </row>
    <row r="47" spans="1:10" s="40" customFormat="1" ht="21" customHeight="1">
      <c r="A47" s="367"/>
      <c r="B47" s="226"/>
      <c r="C47" s="226"/>
      <c r="D47" s="543"/>
      <c r="E47" s="544"/>
      <c r="F47" s="541" t="s">
        <v>29</v>
      </c>
      <c r="G47" s="534">
        <f>SUM(G44:G46)</f>
        <v>2143</v>
      </c>
      <c r="H47" s="534">
        <f>SUM(H44:H46)</f>
        <v>2204</v>
      </c>
      <c r="I47" s="534" t="e">
        <f>SUM(I44:I46)</f>
        <v>#N/A</v>
      </c>
      <c r="J47" s="534">
        <f>SUM(J44:J46)</f>
        <v>1769</v>
      </c>
    </row>
    <row r="48" spans="1:10" s="40" customFormat="1" ht="21" customHeight="1">
      <c r="A48" s="367"/>
      <c r="B48" s="226"/>
      <c r="C48" s="226" t="s">
        <v>1788</v>
      </c>
      <c r="D48" s="526">
        <v>3</v>
      </c>
      <c r="E48" s="527">
        <v>3</v>
      </c>
      <c r="F48" s="538" t="s">
        <v>51</v>
      </c>
      <c r="G48" s="214">
        <f>'1 ประชากรราย หมู่บ้าน'!E51</f>
        <v>499</v>
      </c>
      <c r="H48" s="214">
        <f>'1 ประชากรราย หมู่บ้าน'!F51</f>
        <v>489</v>
      </c>
      <c r="I48" s="214" t="e">
        <f>'1 ประชากรราย หมู่บ้าน'!G51</f>
        <v>#N/A</v>
      </c>
      <c r="J48" s="214">
        <f>'1 ประชากรราย หมู่บ้าน'!H51</f>
        <v>438</v>
      </c>
    </row>
    <row r="49" spans="1:10" s="40" customFormat="1" ht="21" customHeight="1">
      <c r="A49" s="367"/>
      <c r="B49" s="226"/>
      <c r="C49" s="226"/>
      <c r="D49" s="367"/>
      <c r="E49" s="226"/>
      <c r="F49" s="539" t="s">
        <v>1828</v>
      </c>
      <c r="G49" s="157">
        <f>'1 ประชากรราย หมู่บ้าน'!E53</f>
        <v>507</v>
      </c>
      <c r="H49" s="157">
        <f>'1 ประชากรราย หมู่บ้าน'!F53</f>
        <v>561</v>
      </c>
      <c r="I49" s="157" t="e">
        <f>'1 ประชากรราย หมู่บ้าน'!G53</f>
        <v>#N/A</v>
      </c>
      <c r="J49" s="157">
        <f>'1 ประชากรราย หมู่บ้าน'!H53</f>
        <v>459</v>
      </c>
    </row>
    <row r="50" spans="1:10" s="40" customFormat="1" ht="21" customHeight="1">
      <c r="A50" s="367"/>
      <c r="B50" s="226"/>
      <c r="C50" s="226"/>
      <c r="D50" s="368"/>
      <c r="E50" s="537"/>
      <c r="F50" s="536" t="s">
        <v>305</v>
      </c>
      <c r="G50" s="173">
        <f>'1 ประชากรราย หมู่บ้าน'!E54</f>
        <v>261</v>
      </c>
      <c r="H50" s="173">
        <f>'1 ประชากรราย หมู่บ้าน'!F54</f>
        <v>284</v>
      </c>
      <c r="I50" s="173" t="e">
        <f>'1 ประชากรราย หมู่บ้าน'!G54</f>
        <v>#N/A</v>
      </c>
      <c r="J50" s="173">
        <f>'1 ประชากรราย หมู่บ้าน'!H54</f>
        <v>169</v>
      </c>
    </row>
    <row r="51" spans="1:10" s="40" customFormat="1" ht="21" customHeight="1">
      <c r="A51" s="367"/>
      <c r="B51" s="226"/>
      <c r="C51" s="226"/>
      <c r="D51" s="543"/>
      <c r="E51" s="544"/>
      <c r="F51" s="541" t="s">
        <v>29</v>
      </c>
      <c r="G51" s="534">
        <f>SUM(G48:G50)</f>
        <v>1267</v>
      </c>
      <c r="H51" s="534">
        <f>SUM(H48:H50)</f>
        <v>1334</v>
      </c>
      <c r="I51" s="534" t="e">
        <f>SUM(I48:I50)</f>
        <v>#N/A</v>
      </c>
      <c r="J51" s="534">
        <f>SUM(J48:J50)</f>
        <v>1066</v>
      </c>
    </row>
    <row r="52" spans="1:10" s="40" customFormat="1" ht="21" customHeight="1">
      <c r="A52" s="367"/>
      <c r="B52" s="226" t="s">
        <v>52</v>
      </c>
      <c r="C52" s="226" t="s">
        <v>1792</v>
      </c>
      <c r="D52" s="543">
        <v>3</v>
      </c>
      <c r="E52" s="544">
        <v>7</v>
      </c>
      <c r="F52" s="550" t="s">
        <v>246</v>
      </c>
      <c r="G52" s="214">
        <f>'1 ประชากรราย หมู่บ้าน'!E14</f>
        <v>458</v>
      </c>
      <c r="H52" s="214">
        <f>'1 ประชากรราย หมู่บ้าน'!F14</f>
        <v>456</v>
      </c>
      <c r="I52" s="214" t="e">
        <f>'1 ประชากรราย หมู่บ้าน'!G14</f>
        <v>#N/A</v>
      </c>
      <c r="J52" s="214">
        <f>'1 ประชากรราย หมู่บ้าน'!H14</f>
        <v>329</v>
      </c>
    </row>
    <row r="53" spans="1:10" s="40" customFormat="1" ht="21" customHeight="1">
      <c r="A53" s="546"/>
      <c r="B53" s="226"/>
      <c r="C53" s="226"/>
      <c r="D53" s="367"/>
      <c r="E53" s="226"/>
      <c r="F53" s="539" t="s">
        <v>1829</v>
      </c>
      <c r="G53" s="157">
        <f>'1 ประชากรราย หมู่บ้าน'!E15</f>
        <v>337</v>
      </c>
      <c r="H53" s="157">
        <f>'1 ประชากรราย หมู่บ้าน'!F15</f>
        <v>344</v>
      </c>
      <c r="I53" s="157" t="e">
        <f>'1 ประชากรราย หมู่บ้าน'!G15</f>
        <v>#N/A</v>
      </c>
      <c r="J53" s="157">
        <f>'1 ประชากรราย หมู่บ้าน'!H15</f>
        <v>282</v>
      </c>
    </row>
    <row r="54" spans="1:10" s="40" customFormat="1" ht="21" customHeight="1">
      <c r="A54" s="546"/>
      <c r="B54" s="226"/>
      <c r="C54" s="226"/>
      <c r="D54" s="367"/>
      <c r="E54" s="226"/>
      <c r="F54" s="535" t="s">
        <v>1608</v>
      </c>
      <c r="G54" s="157">
        <f>'1 ประชากรราย หมู่บ้าน'!E19</f>
        <v>800</v>
      </c>
      <c r="H54" s="157">
        <f>'1 ประชากรราย หมู่บ้าน'!F19</f>
        <v>786</v>
      </c>
      <c r="I54" s="157" t="e">
        <f>'1 ประชากรราย หมู่บ้าน'!G19</f>
        <v>#N/A</v>
      </c>
      <c r="J54" s="157">
        <f>'1 ประชากรราย หมู่บ้าน'!H19</f>
        <v>723</v>
      </c>
    </row>
    <row r="55" spans="1:10" s="40" customFormat="1" ht="21" customHeight="1">
      <c r="A55" s="546"/>
      <c r="B55" s="226"/>
      <c r="C55" s="226"/>
      <c r="D55" s="367"/>
      <c r="E55" s="226"/>
      <c r="F55" s="535" t="s">
        <v>1609</v>
      </c>
      <c r="G55" s="157">
        <f>'1 ประชากรราย หมู่บ้าน'!E20</f>
        <v>451</v>
      </c>
      <c r="H55" s="157">
        <f>'1 ประชากรราย หมู่บ้าน'!F20</f>
        <v>536</v>
      </c>
      <c r="I55" s="157" t="e">
        <f>'1 ประชากรราย หมู่บ้าน'!G20</f>
        <v>#N/A</v>
      </c>
      <c r="J55" s="157">
        <f>'1 ประชากรราย หมู่บ้าน'!H20</f>
        <v>331</v>
      </c>
    </row>
    <row r="56" spans="1:10" s="40" customFormat="1" ht="21" customHeight="1">
      <c r="A56" s="546"/>
      <c r="B56" s="226"/>
      <c r="C56" s="226"/>
      <c r="D56" s="367"/>
      <c r="E56" s="226"/>
      <c r="F56" s="535" t="s">
        <v>1610</v>
      </c>
      <c r="G56" s="157">
        <f>'1 ประชากรราย หมู่บ้าน'!E23</f>
        <v>445</v>
      </c>
      <c r="H56" s="157">
        <f>'1 ประชากรราย หมู่บ้าน'!F23</f>
        <v>502</v>
      </c>
      <c r="I56" s="157" t="e">
        <f>'1 ประชากรราย หมู่บ้าน'!G23</f>
        <v>#N/A</v>
      </c>
      <c r="J56" s="157">
        <f>'1 ประชากรราย หมู่บ้าน'!H23</f>
        <v>332</v>
      </c>
    </row>
    <row r="57" spans="1:10" s="40" customFormat="1" ht="21" customHeight="1">
      <c r="A57" s="546"/>
      <c r="B57" s="226"/>
      <c r="C57" s="226"/>
      <c r="D57" s="367"/>
      <c r="E57" s="226"/>
      <c r="F57" s="535" t="s">
        <v>1613</v>
      </c>
      <c r="G57" s="157">
        <f>'1 ประชากรราย หมู่บ้าน'!E26</f>
        <v>385</v>
      </c>
      <c r="H57" s="157">
        <f>'1 ประชากรราย หมู่บ้าน'!F26</f>
        <v>418</v>
      </c>
      <c r="I57" s="157" t="e">
        <f>'1 ประชากรราย หมู่บ้าน'!G26</f>
        <v>#N/A</v>
      </c>
      <c r="J57" s="157">
        <f>'1 ประชากรราย หมู่บ้าน'!H26</f>
        <v>287</v>
      </c>
    </row>
    <row r="58" spans="1:10" s="40" customFormat="1" ht="21" customHeight="1">
      <c r="A58" s="546"/>
      <c r="B58" s="226"/>
      <c r="C58" s="226"/>
      <c r="D58" s="367"/>
      <c r="E58" s="226"/>
      <c r="F58" s="536" t="s">
        <v>1614</v>
      </c>
      <c r="G58" s="173">
        <f>'1 ประชากรราย หมู่บ้าน'!E27</f>
        <v>603</v>
      </c>
      <c r="H58" s="173">
        <f>'1 ประชากรราย หมู่บ้าน'!F27</f>
        <v>618</v>
      </c>
      <c r="I58" s="173" t="e">
        <f>'1 ประชากรราย หมู่บ้าน'!G27</f>
        <v>#N/A</v>
      </c>
      <c r="J58" s="173">
        <f>'1 ประชากรราย หมู่บ้าน'!H27</f>
        <v>440</v>
      </c>
    </row>
    <row r="59" spans="1:10" s="40" customFormat="1" ht="21" customHeight="1">
      <c r="A59" s="367"/>
      <c r="B59" s="226"/>
      <c r="C59" s="226"/>
      <c r="D59" s="543"/>
      <c r="E59" s="544"/>
      <c r="F59" s="541" t="s">
        <v>29</v>
      </c>
      <c r="G59" s="534">
        <f>SUM(G52:G58)</f>
        <v>3479</v>
      </c>
      <c r="H59" s="534">
        <f>SUM(H52:H58)</f>
        <v>3660</v>
      </c>
      <c r="I59" s="534" t="e">
        <f>SUM(I52:I58)</f>
        <v>#N/A</v>
      </c>
      <c r="J59" s="534">
        <f>SUM(J52:J58)</f>
        <v>2724</v>
      </c>
    </row>
    <row r="60" spans="1:10" s="40" customFormat="1" ht="21" customHeight="1">
      <c r="A60" s="367"/>
      <c r="B60" s="226"/>
      <c r="C60" s="226" t="s">
        <v>1490</v>
      </c>
      <c r="D60" s="543">
        <v>3</v>
      </c>
      <c r="E60" s="544">
        <v>8</v>
      </c>
      <c r="F60" s="538" t="s">
        <v>403</v>
      </c>
      <c r="G60" s="214">
        <f>'1 ประชากรราย หมู่บ้าน'!E13</f>
        <v>449</v>
      </c>
      <c r="H60" s="214">
        <f>'1 ประชากรราย หมู่บ้าน'!F13</f>
        <v>484</v>
      </c>
      <c r="I60" s="214" t="e">
        <f>'1 ประชากรราย หมู่บ้าน'!G13</f>
        <v>#N/A</v>
      </c>
      <c r="J60" s="214">
        <f>'1 ประชากรราย หมู่บ้าน'!H13</f>
        <v>306</v>
      </c>
    </row>
    <row r="61" spans="1:10" s="40" customFormat="1" ht="21" customHeight="1">
      <c r="A61" s="367"/>
      <c r="B61" s="226"/>
      <c r="C61" s="226"/>
      <c r="D61" s="543"/>
      <c r="E61" s="544"/>
      <c r="F61" s="535" t="s">
        <v>1611</v>
      </c>
      <c r="G61" s="157">
        <f>'1 ประชากรราย หมู่บ้าน'!E16</f>
        <v>1342</v>
      </c>
      <c r="H61" s="157">
        <f>'1 ประชากรราย หมู่บ้าน'!F16</f>
        <v>760</v>
      </c>
      <c r="I61" s="157" t="e">
        <f>'1 ประชากรราย หมู่บ้าน'!G16</f>
        <v>#N/A</v>
      </c>
      <c r="J61" s="157">
        <f>'1 ประชากรราย หมู่บ้าน'!H16</f>
        <v>1078</v>
      </c>
    </row>
    <row r="62" spans="1:10" s="40" customFormat="1" ht="21" customHeight="1">
      <c r="A62" s="367"/>
      <c r="B62" s="226"/>
      <c r="C62" s="226"/>
      <c r="D62" s="543"/>
      <c r="E62" s="551"/>
      <c r="F62" s="535" t="s">
        <v>401</v>
      </c>
      <c r="G62" s="157">
        <f>'1 ประชากรราย หมู่บ้าน'!E17</f>
        <v>1028</v>
      </c>
      <c r="H62" s="157">
        <f>'1 ประชากรราย หมู่บ้าน'!F17</f>
        <v>1172</v>
      </c>
      <c r="I62" s="157" t="e">
        <f>'1 ประชากรราย หมู่บ้าน'!G17</f>
        <v>#N/A</v>
      </c>
      <c r="J62" s="157">
        <f>'1 ประชากรราย หมู่บ้าน'!H17</f>
        <v>2032</v>
      </c>
    </row>
    <row r="63" spans="1:10" s="40" customFormat="1" ht="21" customHeight="1">
      <c r="A63" s="367"/>
      <c r="B63" s="226"/>
      <c r="C63" s="226"/>
      <c r="D63" s="543"/>
      <c r="E63" s="551"/>
      <c r="F63" s="535" t="s">
        <v>402</v>
      </c>
      <c r="G63" s="157">
        <f>'1 ประชากรราย หมู่บ้าน'!E18</f>
        <v>902</v>
      </c>
      <c r="H63" s="157">
        <f>'1 ประชากรราย หมู่บ้าน'!F18</f>
        <v>1006</v>
      </c>
      <c r="I63" s="157" t="e">
        <f>'1 ประชากรราย หมู่บ้าน'!G18</f>
        <v>#N/A</v>
      </c>
      <c r="J63" s="157">
        <f>'1 ประชากรราย หมู่บ้าน'!H18</f>
        <v>1446</v>
      </c>
    </row>
    <row r="64" spans="1:10" s="40" customFormat="1" ht="21" customHeight="1">
      <c r="A64" s="367"/>
      <c r="B64" s="226"/>
      <c r="C64" s="226"/>
      <c r="D64" s="543"/>
      <c r="E64" s="551"/>
      <c r="F64" s="535" t="s">
        <v>399</v>
      </c>
      <c r="G64" s="157">
        <f>'1 ประชากรราย หมู่บ้าน'!E21</f>
        <v>1210</v>
      </c>
      <c r="H64" s="157">
        <f>'1 ประชากรราย หมู่บ้าน'!F21</f>
        <v>1251</v>
      </c>
      <c r="I64" s="157" t="e">
        <f>'1 ประชากรราย หมู่บ้าน'!G21</f>
        <v>#N/A</v>
      </c>
      <c r="J64" s="157">
        <f>'1 ประชากรราย หมู่บ้าน'!H21</f>
        <v>1993</v>
      </c>
    </row>
    <row r="65" spans="1:10" s="40" customFormat="1" ht="21" customHeight="1">
      <c r="A65" s="367"/>
      <c r="B65" s="226"/>
      <c r="C65" s="226"/>
      <c r="D65" s="543"/>
      <c r="E65" s="551"/>
      <c r="F65" s="535" t="s">
        <v>400</v>
      </c>
      <c r="G65" s="157">
        <f>'1 ประชากรราย หมู่บ้าน'!E22</f>
        <v>712</v>
      </c>
      <c r="H65" s="157">
        <f>'1 ประชากรราย หมู่บ้าน'!F22</f>
        <v>780</v>
      </c>
      <c r="I65" s="157" t="e">
        <f>'1 ประชากรราย หมู่บ้าน'!G22</f>
        <v>#N/A</v>
      </c>
      <c r="J65" s="157">
        <f>'1 ประชากรราย หมู่บ้าน'!H22</f>
        <v>779</v>
      </c>
    </row>
    <row r="66" spans="1:10" s="40" customFormat="1" ht="21" customHeight="1">
      <c r="A66" s="367"/>
      <c r="B66" s="226"/>
      <c r="C66" s="226"/>
      <c r="D66" s="543"/>
      <c r="E66" s="551"/>
      <c r="F66" s="539" t="s">
        <v>1612</v>
      </c>
      <c r="G66" s="157">
        <f>'1 ประชากรราย หมู่บ้าน'!E24</f>
        <v>692</v>
      </c>
      <c r="H66" s="157">
        <f>'1 ประชากรราย หมู่บ้าน'!F24</f>
        <v>764</v>
      </c>
      <c r="I66" s="157" t="e">
        <f>'1 ประชากรราย หมู่บ้าน'!G24</f>
        <v>#N/A</v>
      </c>
      <c r="J66" s="157">
        <f>'1 ประชากรราย หมู่บ้าน'!H24</f>
        <v>867</v>
      </c>
    </row>
    <row r="67" spans="1:10" s="40" customFormat="1" ht="21" customHeight="1">
      <c r="A67" s="367"/>
      <c r="B67" s="226"/>
      <c r="C67" s="226"/>
      <c r="D67" s="543"/>
      <c r="E67" s="551"/>
      <c r="F67" s="535" t="s">
        <v>306</v>
      </c>
      <c r="G67" s="157">
        <f>'1 ประชากรราย หมู่บ้าน'!E25</f>
        <v>297</v>
      </c>
      <c r="H67" s="157">
        <f>'1 ประชากรราย หมู่บ้าน'!F25</f>
        <v>331</v>
      </c>
      <c r="I67" s="157" t="e">
        <f>'1 ประชากรราย หมู่บ้าน'!G25</f>
        <v>#N/A</v>
      </c>
      <c r="J67" s="157">
        <f>'1 ประชากรราย หมู่บ้าน'!H25</f>
        <v>429</v>
      </c>
    </row>
    <row r="68" spans="1:10" s="40" customFormat="1" ht="21" customHeight="1">
      <c r="A68" s="367"/>
      <c r="B68" s="226"/>
      <c r="C68" s="226"/>
      <c r="D68" s="543"/>
      <c r="E68" s="551"/>
      <c r="F68" s="536" t="s">
        <v>1257</v>
      </c>
      <c r="G68" s="173">
        <f>'1 ประชากรราย หมู่บ้าน'!E28</f>
        <v>344</v>
      </c>
      <c r="H68" s="173">
        <f>'1 ประชากรราย หมู่บ้าน'!F28</f>
        <v>330</v>
      </c>
      <c r="I68" s="173" t="e">
        <f>'1 ประชากรราย หมู่บ้าน'!G28</f>
        <v>#N/A</v>
      </c>
      <c r="J68" s="173">
        <f>'1 ประชากรราย หมู่บ้าน'!H28</f>
        <v>293</v>
      </c>
    </row>
    <row r="69" spans="1:10" s="40" customFormat="1" ht="21" customHeight="1">
      <c r="A69" s="368"/>
      <c r="B69" s="537"/>
      <c r="C69" s="537"/>
      <c r="D69" s="543"/>
      <c r="E69" s="544"/>
      <c r="F69" s="541" t="s">
        <v>29</v>
      </c>
      <c r="G69" s="534">
        <f>SUM(G60:G68)</f>
        <v>6976</v>
      </c>
      <c r="H69" s="534">
        <f>SUM(H60:H68)</f>
        <v>6878</v>
      </c>
      <c r="I69" s="534" t="e">
        <f>SUM(I60:I68)</f>
        <v>#N/A</v>
      </c>
      <c r="J69" s="534">
        <f>SUM(J60:J68)</f>
        <v>9223</v>
      </c>
    </row>
    <row r="70" spans="1:10" s="40" customFormat="1" ht="23.25" customHeight="1">
      <c r="A70" s="77" t="s">
        <v>33</v>
      </c>
      <c r="B70" s="226" t="s">
        <v>53</v>
      </c>
      <c r="C70" s="552" t="s">
        <v>1793</v>
      </c>
      <c r="D70" s="543">
        <v>5</v>
      </c>
      <c r="E70" s="544">
        <v>6</v>
      </c>
      <c r="F70" s="538" t="s">
        <v>1617</v>
      </c>
      <c r="G70" s="214">
        <f>'1 ประชากรราย หมู่บ้าน'!E30</f>
        <v>98</v>
      </c>
      <c r="H70" s="214">
        <f>'1 ประชากรราย หมู่บ้าน'!F30</f>
        <v>142</v>
      </c>
      <c r="I70" s="214" t="e">
        <f>'1 ประชากรราย หมู่บ้าน'!G30</f>
        <v>#N/A</v>
      </c>
      <c r="J70" s="214">
        <f>'1 ประชากรราย หมู่บ้าน'!H30</f>
        <v>120</v>
      </c>
    </row>
    <row r="71" spans="1:10" s="40" customFormat="1" ht="23.25" customHeight="1" hidden="1">
      <c r="A71" s="367"/>
      <c r="B71" s="226"/>
      <c r="C71" s="552"/>
      <c r="D71" s="543"/>
      <c r="E71" s="544"/>
      <c r="F71" s="535" t="s">
        <v>1619</v>
      </c>
      <c r="G71" s="157"/>
      <c r="H71" s="157"/>
      <c r="I71" s="157"/>
      <c r="J71" s="157"/>
    </row>
    <row r="72" spans="1:10" s="40" customFormat="1" ht="23.25" customHeight="1" hidden="1">
      <c r="A72" s="367"/>
      <c r="B72" s="226"/>
      <c r="C72" s="552"/>
      <c r="D72" s="543"/>
      <c r="E72" s="551"/>
      <c r="F72" s="331" t="s">
        <v>1620</v>
      </c>
      <c r="G72" s="157"/>
      <c r="H72" s="157"/>
      <c r="I72" s="157"/>
      <c r="J72" s="157"/>
    </row>
    <row r="73" spans="1:10" s="40" customFormat="1" ht="23.25" customHeight="1" hidden="1">
      <c r="A73" s="367"/>
      <c r="B73" s="226"/>
      <c r="C73" s="552"/>
      <c r="D73" s="543"/>
      <c r="E73" s="551"/>
      <c r="F73" s="535" t="s">
        <v>1496</v>
      </c>
      <c r="G73" s="157"/>
      <c r="H73" s="157"/>
      <c r="I73" s="157"/>
      <c r="J73" s="157"/>
    </row>
    <row r="74" spans="1:10" s="40" customFormat="1" ht="23.25" customHeight="1">
      <c r="A74" s="367"/>
      <c r="B74" s="226"/>
      <c r="C74" s="552"/>
      <c r="D74" s="543"/>
      <c r="E74" s="551"/>
      <c r="F74" s="535" t="s">
        <v>1621</v>
      </c>
      <c r="G74" s="157">
        <f>'1 ประชากรราย หมู่บ้าน'!E32</f>
        <v>88</v>
      </c>
      <c r="H74" s="157">
        <f>'1 ประชากรราย หมู่บ้าน'!F32</f>
        <v>110</v>
      </c>
      <c r="I74" s="157" t="e">
        <f>'1 ประชากรราย หมู่บ้าน'!G32</f>
        <v>#N/A</v>
      </c>
      <c r="J74" s="157">
        <f>'1 ประชากรราย หมู่บ้าน'!H32</f>
        <v>105</v>
      </c>
    </row>
    <row r="75" spans="1:10" s="40" customFormat="1" ht="23.25" customHeight="1">
      <c r="A75" s="367"/>
      <c r="B75" s="226"/>
      <c r="C75" s="552"/>
      <c r="D75" s="543"/>
      <c r="E75" s="551"/>
      <c r="F75" s="553" t="s">
        <v>1618</v>
      </c>
      <c r="G75" s="337">
        <f>'1 ประชากรราย หมู่บ้าน'!E33</f>
        <v>43</v>
      </c>
      <c r="H75" s="337">
        <f>'1 ประชากรราย หมู่บ้าน'!F33</f>
        <v>41</v>
      </c>
      <c r="I75" s="337" t="e">
        <f>'1 ประชากรราย หมู่บ้าน'!G33</f>
        <v>#N/A</v>
      </c>
      <c r="J75" s="337">
        <f>'1 ประชากรราย หมู่บ้าน'!H33</f>
        <v>32</v>
      </c>
    </row>
    <row r="76" spans="1:10" s="40" customFormat="1" ht="23.25" customHeight="1">
      <c r="A76" s="367"/>
      <c r="B76" s="226"/>
      <c r="C76" s="552"/>
      <c r="D76" s="543"/>
      <c r="E76" s="551"/>
      <c r="F76" s="554" t="s">
        <v>1810</v>
      </c>
      <c r="G76" s="534">
        <f>SUM(G70:G75)</f>
        <v>229</v>
      </c>
      <c r="H76" s="534">
        <f>SUM(H70:H75)</f>
        <v>293</v>
      </c>
      <c r="I76" s="534" t="e">
        <f>SUM(I70:I75)</f>
        <v>#N/A</v>
      </c>
      <c r="J76" s="534">
        <f>SUM(J70:J75)</f>
        <v>257</v>
      </c>
    </row>
    <row r="77" spans="1:10" s="40" customFormat="1" ht="23.25" customHeight="1">
      <c r="A77" s="367"/>
      <c r="B77" s="226"/>
      <c r="C77" s="552"/>
      <c r="D77" s="543"/>
      <c r="E77" s="551"/>
      <c r="F77" s="555" t="s">
        <v>1122</v>
      </c>
      <c r="G77" s="214"/>
      <c r="H77" s="214"/>
      <c r="I77" s="182"/>
      <c r="J77" s="182"/>
    </row>
    <row r="78" spans="1:10" s="40" customFormat="1" ht="23.25" customHeight="1">
      <c r="A78" s="367"/>
      <c r="B78" s="226"/>
      <c r="C78" s="552"/>
      <c r="D78" s="543"/>
      <c r="E78" s="551"/>
      <c r="F78" s="538" t="s">
        <v>1617</v>
      </c>
      <c r="G78" s="157">
        <f>'1 ประชากรราย หมู่บ้าน'!E115</f>
        <v>2181</v>
      </c>
      <c r="H78" s="157">
        <f>'1 ประชากรราย หมู่บ้าน'!F115</f>
        <v>2443</v>
      </c>
      <c r="I78" s="157" t="e">
        <f>'1 ประชากรราย หมู่บ้าน'!G115</f>
        <v>#N/A</v>
      </c>
      <c r="J78" s="157">
        <f>'1 ประชากรราย หมู่บ้าน'!H115</f>
        <v>4909</v>
      </c>
    </row>
    <row r="79" spans="1:10" s="40" customFormat="1" ht="23.25" customHeight="1">
      <c r="A79" s="367"/>
      <c r="B79" s="226"/>
      <c r="C79" s="552"/>
      <c r="D79" s="543"/>
      <c r="E79" s="551"/>
      <c r="F79" s="539" t="s">
        <v>1619</v>
      </c>
      <c r="G79" s="157">
        <f>'1 ประชากรราย หมู่บ้าน'!E116</f>
        <v>2256</v>
      </c>
      <c r="H79" s="157">
        <f>'1 ประชากรราย หมู่บ้าน'!F116</f>
        <v>2396</v>
      </c>
      <c r="I79" s="157" t="e">
        <f>'1 ประชากรราย หมู่บ้าน'!G116</f>
        <v>#N/A</v>
      </c>
      <c r="J79" s="157">
        <f>'1 ประชากรราย หมู่บ้าน'!H116</f>
        <v>2335</v>
      </c>
    </row>
    <row r="80" spans="1:10" s="40" customFormat="1" ht="23.25" customHeight="1">
      <c r="A80" s="367"/>
      <c r="B80" s="226"/>
      <c r="C80" s="552"/>
      <c r="D80" s="543"/>
      <c r="E80" s="551"/>
      <c r="F80" s="331" t="s">
        <v>1620</v>
      </c>
      <c r="G80" s="157">
        <f>'1 ประชากรราย หมู่บ้าน'!E117</f>
        <v>2251</v>
      </c>
      <c r="H80" s="157">
        <f>'1 ประชากรราย หมู่บ้าน'!F117</f>
        <v>2545</v>
      </c>
      <c r="I80" s="157" t="e">
        <f>'1 ประชากรราย หมู่บ้าน'!G117</f>
        <v>#N/A</v>
      </c>
      <c r="J80" s="157">
        <f>'1 ประชากรราย หมู่บ้าน'!H117</f>
        <v>2328</v>
      </c>
    </row>
    <row r="81" spans="1:10" s="40" customFormat="1" ht="23.25" customHeight="1">
      <c r="A81" s="367"/>
      <c r="B81" s="226"/>
      <c r="C81" s="552"/>
      <c r="D81" s="543"/>
      <c r="E81" s="551"/>
      <c r="F81" s="535" t="s">
        <v>1496</v>
      </c>
      <c r="G81" s="157">
        <f>'1 ประชากรราย หมู่บ้าน'!E118</f>
        <v>973</v>
      </c>
      <c r="H81" s="157">
        <f>'1 ประชากรราย หมู่บ้าน'!F118</f>
        <v>1045</v>
      </c>
      <c r="I81" s="157" t="e">
        <f>'1 ประชากรราย หมู่บ้าน'!G118</f>
        <v>#N/A</v>
      </c>
      <c r="J81" s="157">
        <f>'1 ประชากรราย หมู่บ้าน'!H118</f>
        <v>1265</v>
      </c>
    </row>
    <row r="82" spans="1:10" s="40" customFormat="1" ht="23.25" customHeight="1">
      <c r="A82" s="367"/>
      <c r="B82" s="226"/>
      <c r="C82" s="552"/>
      <c r="D82" s="543"/>
      <c r="E82" s="551"/>
      <c r="F82" s="535" t="s">
        <v>1621</v>
      </c>
      <c r="G82" s="157">
        <f>'1 ประชากรราย หมู่บ้าน'!E119</f>
        <v>359</v>
      </c>
      <c r="H82" s="157">
        <f>'1 ประชากรราย หมู่บ้าน'!F119</f>
        <v>380</v>
      </c>
      <c r="I82" s="157" t="e">
        <f>'1 ประชากรราย หมู่บ้าน'!G119</f>
        <v>#N/A</v>
      </c>
      <c r="J82" s="157">
        <f>'1 ประชากรราย หมู่บ้าน'!H119</f>
        <v>309</v>
      </c>
    </row>
    <row r="83" spans="1:10" s="40" customFormat="1" ht="23.25" customHeight="1">
      <c r="A83" s="367"/>
      <c r="B83" s="226"/>
      <c r="C83" s="552"/>
      <c r="D83" s="543"/>
      <c r="E83" s="551"/>
      <c r="F83" s="553" t="s">
        <v>1618</v>
      </c>
      <c r="G83" s="157">
        <f>'1 ประชากรราย หมู่บ้าน'!E120</f>
        <v>389</v>
      </c>
      <c r="H83" s="157">
        <f>'1 ประชากรราย หมู่บ้าน'!F120</f>
        <v>415</v>
      </c>
      <c r="I83" s="157" t="e">
        <f>'1 ประชากรราย หมู่บ้าน'!G120</f>
        <v>#N/A</v>
      </c>
      <c r="J83" s="157">
        <f>'1 ประชากรราย หมู่บ้าน'!H120</f>
        <v>401</v>
      </c>
    </row>
    <row r="84" spans="1:10" s="40" customFormat="1" ht="23.25" customHeight="1">
      <c r="A84" s="367"/>
      <c r="B84" s="226"/>
      <c r="C84" s="226"/>
      <c r="D84" s="543"/>
      <c r="E84" s="544"/>
      <c r="F84" s="541" t="s">
        <v>1887</v>
      </c>
      <c r="G84" s="534">
        <f>SUM(G78:G83)</f>
        <v>8409</v>
      </c>
      <c r="H84" s="534">
        <f>SUM(H78:H83)</f>
        <v>9224</v>
      </c>
      <c r="I84" s="534" t="e">
        <f>SUM(I78:I83)</f>
        <v>#N/A</v>
      </c>
      <c r="J84" s="534">
        <f>SUM(J78:J83)</f>
        <v>11547</v>
      </c>
    </row>
    <row r="85" spans="1:10" s="40" customFormat="1" ht="23.25" customHeight="1">
      <c r="A85" s="367"/>
      <c r="B85" s="226"/>
      <c r="C85" s="226"/>
      <c r="D85" s="543"/>
      <c r="E85" s="544"/>
      <c r="F85" s="541" t="s">
        <v>1888</v>
      </c>
      <c r="G85" s="534">
        <f>G84+G76</f>
        <v>8638</v>
      </c>
      <c r="H85" s="534">
        <f>H84+H76</f>
        <v>9517</v>
      </c>
      <c r="I85" s="534" t="e">
        <f>I84+I76</f>
        <v>#N/A</v>
      </c>
      <c r="J85" s="534">
        <f>J84+J76</f>
        <v>11804</v>
      </c>
    </row>
    <row r="86" spans="1:10" s="40" customFormat="1" ht="23.25" customHeight="1">
      <c r="A86" s="367"/>
      <c r="B86" s="226"/>
      <c r="C86" s="552" t="s">
        <v>1790</v>
      </c>
      <c r="D86" s="543">
        <v>3</v>
      </c>
      <c r="E86" s="544">
        <v>1</v>
      </c>
      <c r="F86" s="556" t="s">
        <v>1830</v>
      </c>
      <c r="G86" s="540">
        <f>'1 ประชากรราย หมู่บ้าน'!E31</f>
        <v>607</v>
      </c>
      <c r="H86" s="540">
        <f>'1 ประชากรราย หมู่บ้าน'!F31</f>
        <v>619</v>
      </c>
      <c r="I86" s="540" t="e">
        <f>'1 ประชากรราย หมู่บ้าน'!G31</f>
        <v>#N/A</v>
      </c>
      <c r="J86" s="540">
        <f>'1 ประชากรราย หมู่บ้าน'!H31</f>
        <v>843</v>
      </c>
    </row>
    <row r="87" spans="1:10" s="40" customFormat="1" ht="23.25" customHeight="1">
      <c r="A87" s="367"/>
      <c r="B87" s="226"/>
      <c r="C87" s="226"/>
      <c r="D87" s="543"/>
      <c r="E87" s="544"/>
      <c r="F87" s="541" t="s">
        <v>29</v>
      </c>
      <c r="G87" s="534">
        <f>'1 ประชากรราย หมู่บ้าน'!E31</f>
        <v>607</v>
      </c>
      <c r="H87" s="534">
        <f>'1 ประชากรราย หมู่บ้าน'!F31</f>
        <v>619</v>
      </c>
      <c r="I87" s="534" t="e">
        <f>'1 ประชากรราย หมู่บ้าน'!G31</f>
        <v>#N/A</v>
      </c>
      <c r="J87" s="534">
        <f>'1 ประชากรราย หมู่บ้าน'!H31</f>
        <v>843</v>
      </c>
    </row>
    <row r="88" spans="1:10" s="40" customFormat="1" ht="23.25" customHeight="1">
      <c r="A88" s="367"/>
      <c r="B88" s="226" t="s">
        <v>56</v>
      </c>
      <c r="C88" s="557" t="s">
        <v>1791</v>
      </c>
      <c r="D88" s="526">
        <v>4</v>
      </c>
      <c r="E88" s="527">
        <v>4</v>
      </c>
      <c r="F88" s="538" t="s">
        <v>1622</v>
      </c>
      <c r="G88" s="214">
        <f>'1 ประชากรราย หมู่บ้าน'!E36</f>
        <v>251</v>
      </c>
      <c r="H88" s="214">
        <f>'1 ประชากรราย หมู่บ้าน'!F36</f>
        <v>283</v>
      </c>
      <c r="I88" s="214" t="e">
        <f>'1 ประชากรราย หมู่บ้าน'!G36</f>
        <v>#N/A</v>
      </c>
      <c r="J88" s="214">
        <f>'1 ประชากรราย หมู่บ้าน'!H36</f>
        <v>229</v>
      </c>
    </row>
    <row r="89" spans="1:10" s="40" customFormat="1" ht="23.25" customHeight="1">
      <c r="A89" s="367"/>
      <c r="B89" s="226"/>
      <c r="C89" s="557"/>
      <c r="D89" s="526"/>
      <c r="E89" s="527"/>
      <c r="F89" s="536" t="s">
        <v>1624</v>
      </c>
      <c r="G89" s="173">
        <f>'1 ประชากรราย หมู่บ้าน'!E37</f>
        <v>1142</v>
      </c>
      <c r="H89" s="173">
        <f>'1 ประชากรราย หมู่บ้าน'!F37</f>
        <v>1293</v>
      </c>
      <c r="I89" s="173" t="e">
        <f>'1 ประชากรราย หมู่บ้าน'!G37</f>
        <v>#N/A</v>
      </c>
      <c r="J89" s="173">
        <f>'1 ประชากรราย หมู่บ้าน'!H37</f>
        <v>1132</v>
      </c>
    </row>
    <row r="90" spans="1:10" s="40" customFormat="1" ht="23.25" customHeight="1">
      <c r="A90" s="367"/>
      <c r="B90" s="226"/>
      <c r="C90" s="552"/>
      <c r="D90" s="526"/>
      <c r="E90" s="527"/>
      <c r="F90" s="554" t="s">
        <v>1810</v>
      </c>
      <c r="G90" s="534">
        <f>SUM(G88:G89)</f>
        <v>1393</v>
      </c>
      <c r="H90" s="534">
        <f>SUM(H88:H89)</f>
        <v>1576</v>
      </c>
      <c r="I90" s="534" t="e">
        <f>SUM(I88:I89)</f>
        <v>#N/A</v>
      </c>
      <c r="J90" s="534">
        <f>SUM(J88:J89)</f>
        <v>1361</v>
      </c>
    </row>
    <row r="91" spans="1:10" s="40" customFormat="1" ht="23.25" customHeight="1">
      <c r="A91" s="367"/>
      <c r="B91" s="226"/>
      <c r="C91" s="552"/>
      <c r="D91" s="526"/>
      <c r="E91" s="527"/>
      <c r="F91" s="538" t="s">
        <v>1886</v>
      </c>
      <c r="G91" s="214"/>
      <c r="H91" s="214"/>
      <c r="I91" s="182"/>
      <c r="J91" s="182"/>
    </row>
    <row r="92" spans="1:10" s="40" customFormat="1" ht="23.25" customHeight="1">
      <c r="A92" s="367"/>
      <c r="B92" s="226"/>
      <c r="C92" s="552"/>
      <c r="D92" s="526"/>
      <c r="E92" s="527"/>
      <c r="F92" s="535" t="s">
        <v>1622</v>
      </c>
      <c r="G92" s="157">
        <f>'1 ประชากรราย หมู่บ้าน'!E108</f>
        <v>92</v>
      </c>
      <c r="H92" s="157">
        <f>'1 ประชากรราย หมู่บ้าน'!F108</f>
        <v>92</v>
      </c>
      <c r="I92" s="157" t="e">
        <f>'1 ประชากรราย หมู่บ้าน'!G108</f>
        <v>#N/A</v>
      </c>
      <c r="J92" s="157">
        <f>'1 ประชากรราย หมู่บ้าน'!H108</f>
        <v>61</v>
      </c>
    </row>
    <row r="93" spans="1:10" s="40" customFormat="1" ht="23.25" customHeight="1">
      <c r="A93" s="367"/>
      <c r="B93" s="226"/>
      <c r="C93" s="558"/>
      <c r="D93" s="526"/>
      <c r="E93" s="527"/>
      <c r="F93" s="539" t="s">
        <v>1623</v>
      </c>
      <c r="G93" s="157">
        <f>'1 ประชากรราย หมู่บ้าน'!E109</f>
        <v>1728</v>
      </c>
      <c r="H93" s="157">
        <f>'1 ประชากรราย หมู่บ้าน'!F109</f>
        <v>1894</v>
      </c>
      <c r="I93" s="157" t="e">
        <f>'1 ประชากรราย หมู่บ้าน'!G109</f>
        <v>#N/A</v>
      </c>
      <c r="J93" s="157">
        <f>'1 ประชากรราย หมู่บ้าน'!H109</f>
        <v>1794</v>
      </c>
    </row>
    <row r="94" spans="1:10" s="40" customFormat="1" ht="23.25" customHeight="1">
      <c r="A94" s="367"/>
      <c r="B94" s="226"/>
      <c r="C94" s="558"/>
      <c r="D94" s="526"/>
      <c r="E94" s="527"/>
      <c r="F94" s="535" t="s">
        <v>1624</v>
      </c>
      <c r="G94" s="157">
        <f>'1 ประชากรราย หมู่บ้าน'!E110</f>
        <v>77</v>
      </c>
      <c r="H94" s="157">
        <f>'1 ประชากรราย หมู่บ้าน'!F110</f>
        <v>82</v>
      </c>
      <c r="I94" s="157" t="e">
        <f>'1 ประชากรราย หมู่บ้าน'!G110</f>
        <v>#N/A</v>
      </c>
      <c r="J94" s="157">
        <f>'1 ประชากรราย หมู่บ้าน'!H110</f>
        <v>62</v>
      </c>
    </row>
    <row r="95" spans="1:10" s="40" customFormat="1" ht="23.25" customHeight="1">
      <c r="A95" s="367"/>
      <c r="B95" s="226"/>
      <c r="C95" s="552"/>
      <c r="D95" s="526"/>
      <c r="E95" s="527"/>
      <c r="F95" s="535" t="s">
        <v>1626</v>
      </c>
      <c r="G95" s="157">
        <f>'1 ประชากรราย หมู่บ้าน'!E111</f>
        <v>970</v>
      </c>
      <c r="H95" s="157">
        <f>'1 ประชากรราย หมู่บ้าน'!F111</f>
        <v>1021</v>
      </c>
      <c r="I95" s="157" t="e">
        <f>'1 ประชากรราย หมู่บ้าน'!G111</f>
        <v>#N/A</v>
      </c>
      <c r="J95" s="157">
        <f>'1 ประชากรราย หมู่บ้าน'!H111</f>
        <v>775</v>
      </c>
    </row>
    <row r="96" spans="1:10" s="40" customFormat="1" ht="23.25" customHeight="1">
      <c r="A96" s="367"/>
      <c r="B96" s="226"/>
      <c r="C96" s="226"/>
      <c r="D96" s="543"/>
      <c r="E96" s="544"/>
      <c r="F96" s="541" t="s">
        <v>1887</v>
      </c>
      <c r="G96" s="534">
        <f>SUM(G92:G95)</f>
        <v>2867</v>
      </c>
      <c r="H96" s="534">
        <f>SUM(H92:H95)</f>
        <v>3089</v>
      </c>
      <c r="I96" s="534" t="e">
        <f>SUM(I92:I95)</f>
        <v>#N/A</v>
      </c>
      <c r="J96" s="534">
        <f>SUM(J92:J95)</f>
        <v>2692</v>
      </c>
    </row>
    <row r="97" spans="1:10" s="40" customFormat="1" ht="23.25" customHeight="1">
      <c r="A97" s="367"/>
      <c r="B97" s="226"/>
      <c r="C97" s="226"/>
      <c r="D97" s="543"/>
      <c r="E97" s="544"/>
      <c r="F97" s="541" t="s">
        <v>1888</v>
      </c>
      <c r="G97" s="534">
        <f>G90+G96</f>
        <v>4260</v>
      </c>
      <c r="H97" s="534">
        <f>H90+H96</f>
        <v>4665</v>
      </c>
      <c r="I97" s="534" t="e">
        <f>I90+I96</f>
        <v>#N/A</v>
      </c>
      <c r="J97" s="534">
        <f>J90+J96</f>
        <v>4053</v>
      </c>
    </row>
    <row r="98" spans="1:10" s="40" customFormat="1" ht="23.25" customHeight="1">
      <c r="A98" s="367"/>
      <c r="B98" s="226"/>
      <c r="C98" s="559" t="s">
        <v>1794</v>
      </c>
      <c r="D98" s="543">
        <v>3</v>
      </c>
      <c r="E98" s="544">
        <v>3</v>
      </c>
      <c r="F98" s="560" t="s">
        <v>1831</v>
      </c>
      <c r="G98" s="157">
        <f>'1 ประชากรราย หมู่บ้าน'!E35</f>
        <v>797</v>
      </c>
      <c r="H98" s="157">
        <f>'1 ประชากรราย หมู่บ้าน'!F35</f>
        <v>869</v>
      </c>
      <c r="I98" s="157" t="e">
        <f>'1 ประชากรราย หมู่บ้าน'!G35</f>
        <v>#N/A</v>
      </c>
      <c r="J98" s="157">
        <f>'1 ประชากรราย หมู่บ้าน'!H35</f>
        <v>1071</v>
      </c>
    </row>
    <row r="99" spans="1:10" s="40" customFormat="1" ht="23.25" customHeight="1">
      <c r="A99" s="367"/>
      <c r="B99" s="226"/>
      <c r="C99" s="552"/>
      <c r="D99" s="543"/>
      <c r="E99" s="544"/>
      <c r="F99" s="535" t="s">
        <v>404</v>
      </c>
      <c r="G99" s="157">
        <f>'1 ประชากรราย หมู่บ้าน'!E38</f>
        <v>264</v>
      </c>
      <c r="H99" s="157">
        <f>'1 ประชากรราย หมู่บ้าน'!F38</f>
        <v>285</v>
      </c>
      <c r="I99" s="157" t="e">
        <f>'1 ประชากรราย หมู่บ้าน'!G38</f>
        <v>#N/A</v>
      </c>
      <c r="J99" s="157">
        <f>'1 ประชากรราย หมู่บ้าน'!H38</f>
        <v>231</v>
      </c>
    </row>
    <row r="100" spans="1:10" s="40" customFormat="1" ht="23.25" customHeight="1">
      <c r="A100" s="367"/>
      <c r="B100" s="226"/>
      <c r="C100" s="552"/>
      <c r="D100" s="526"/>
      <c r="E100" s="530"/>
      <c r="F100" s="536" t="s">
        <v>1625</v>
      </c>
      <c r="G100" s="173">
        <f>'1 ประชากรราย หมู่บ้าน'!E39</f>
        <v>389</v>
      </c>
      <c r="H100" s="173">
        <f>'1 ประชากรราย หมู่บ้าน'!F39</f>
        <v>362</v>
      </c>
      <c r="I100" s="173" t="e">
        <f>'1 ประชากรราย หมู่บ้าน'!G39</f>
        <v>#N/A</v>
      </c>
      <c r="J100" s="173">
        <f>'1 ประชากรราย หมู่บ้าน'!H39</f>
        <v>327</v>
      </c>
    </row>
    <row r="101" spans="1:10" s="40" customFormat="1" ht="23.25" customHeight="1">
      <c r="A101" s="368"/>
      <c r="B101" s="537"/>
      <c r="C101" s="537"/>
      <c r="D101" s="543"/>
      <c r="E101" s="544"/>
      <c r="F101" s="541" t="s">
        <v>29</v>
      </c>
      <c r="G101" s="534">
        <f>SUM(G98:G100)</f>
        <v>1450</v>
      </c>
      <c r="H101" s="534">
        <f>SUM(H98:H100)</f>
        <v>1516</v>
      </c>
      <c r="I101" s="534" t="e">
        <f>SUM(I98:I100)</f>
        <v>#N/A</v>
      </c>
      <c r="J101" s="534">
        <f>SUM(J98:J100)</f>
        <v>1629</v>
      </c>
    </row>
    <row r="102" spans="1:10" s="40" customFormat="1" ht="23.25" customHeight="1">
      <c r="A102" s="77" t="s">
        <v>33</v>
      </c>
      <c r="B102" s="226" t="s">
        <v>58</v>
      </c>
      <c r="C102" s="552" t="s">
        <v>1795</v>
      </c>
      <c r="D102" s="526">
        <v>3</v>
      </c>
      <c r="E102" s="527">
        <v>5</v>
      </c>
      <c r="F102" s="545" t="s">
        <v>1832</v>
      </c>
      <c r="G102" s="214">
        <f>'1 ประชากรราย หมู่บ้าน'!E64</f>
        <v>432</v>
      </c>
      <c r="H102" s="214">
        <f>'1 ประชากรราย หมู่บ้าน'!F64</f>
        <v>459</v>
      </c>
      <c r="I102" s="214" t="e">
        <f>'1 ประชากรราย หมู่บ้าน'!G64</f>
        <v>#N/A</v>
      </c>
      <c r="J102" s="214">
        <f>'1 ประชากรราย หมู่บ้าน'!H64</f>
        <v>401</v>
      </c>
    </row>
    <row r="103" spans="1:10" s="40" customFormat="1" ht="23.25" customHeight="1">
      <c r="A103" s="367"/>
      <c r="B103" s="226"/>
      <c r="C103" s="226"/>
      <c r="D103" s="367"/>
      <c r="E103" s="226"/>
      <c r="F103" s="561" t="s">
        <v>1630</v>
      </c>
      <c r="G103" s="214">
        <f>'1 ประชากรราย หมู่บ้าน'!E66</f>
        <v>386</v>
      </c>
      <c r="H103" s="214">
        <f>'1 ประชากรราย หมู่บ้าน'!F66</f>
        <v>383</v>
      </c>
      <c r="I103" s="214" t="e">
        <f>'1 ประชากรราย หมู่บ้าน'!G66</f>
        <v>#N/A</v>
      </c>
      <c r="J103" s="214">
        <f>'1 ประชากรราย หมู่บ้าน'!H66</f>
        <v>335</v>
      </c>
    </row>
    <row r="104" spans="1:10" s="40" customFormat="1" ht="37.5">
      <c r="A104" s="367"/>
      <c r="B104" s="226"/>
      <c r="C104" s="226"/>
      <c r="D104" s="367"/>
      <c r="E104" s="226"/>
      <c r="F104" s="562" t="s">
        <v>1629</v>
      </c>
      <c r="G104" s="165">
        <f>'1 ประชากรราย หมู่บ้าน'!E113</f>
        <v>547</v>
      </c>
      <c r="H104" s="165">
        <f>'1 ประชากรราย หมู่บ้าน'!F113</f>
        <v>610</v>
      </c>
      <c r="I104" s="165" t="e">
        <f>'1 ประชากรราย หมู่บ้าน'!G113</f>
        <v>#N/A</v>
      </c>
      <c r="J104" s="165">
        <f>'1 ประชากรราย หมู่บ้าน'!H113</f>
        <v>484</v>
      </c>
    </row>
    <row r="105" spans="1:10" s="40" customFormat="1" ht="23.25" customHeight="1">
      <c r="A105" s="367"/>
      <c r="B105" s="226"/>
      <c r="C105" s="226"/>
      <c r="D105" s="367"/>
      <c r="E105" s="226"/>
      <c r="F105" s="535" t="s">
        <v>1628</v>
      </c>
      <c r="G105" s="157">
        <f>'1 ประชากรราย หมู่บ้าน'!E70</f>
        <v>175</v>
      </c>
      <c r="H105" s="157">
        <f>'1 ประชากรราย หมู่บ้าน'!F70</f>
        <v>197</v>
      </c>
      <c r="I105" s="157" t="e">
        <f>'1 ประชากรราย หมู่บ้าน'!G70</f>
        <v>#N/A</v>
      </c>
      <c r="J105" s="157">
        <f>'1 ประชากรราย หมู่บ้าน'!H70</f>
        <v>170</v>
      </c>
    </row>
    <row r="106" spans="1:10" s="40" customFormat="1" ht="23.25" customHeight="1">
      <c r="A106" s="367"/>
      <c r="B106" s="226"/>
      <c r="C106" s="226"/>
      <c r="D106" s="367"/>
      <c r="E106" s="226"/>
      <c r="F106" s="535" t="s">
        <v>405</v>
      </c>
      <c r="G106" s="157">
        <f>'1 ประชากรราย หมู่บ้าน'!E71</f>
        <v>218</v>
      </c>
      <c r="H106" s="157">
        <f>'1 ประชากรราย หมู่บ้าน'!F71</f>
        <v>206</v>
      </c>
      <c r="I106" s="157" t="e">
        <f>'1 ประชากรราย หมู่บ้าน'!G71</f>
        <v>#N/A</v>
      </c>
      <c r="J106" s="157">
        <f>'1 ประชากรราย หมู่บ้าน'!H71</f>
        <v>167</v>
      </c>
    </row>
    <row r="107" spans="1:10" s="40" customFormat="1" ht="23.25" customHeight="1">
      <c r="A107" s="367"/>
      <c r="B107" s="226"/>
      <c r="C107" s="226"/>
      <c r="D107" s="367"/>
      <c r="E107" s="226"/>
      <c r="F107" s="535" t="s">
        <v>1627</v>
      </c>
      <c r="G107" s="157">
        <f>'1 ประชากรราย หมู่บ้าน'!E72</f>
        <v>216</v>
      </c>
      <c r="H107" s="157">
        <f>'1 ประชากรราย หมู่บ้าน'!F72</f>
        <v>200</v>
      </c>
      <c r="I107" s="157" t="e">
        <f>'1 ประชากรราย หมู่บ้าน'!G72</f>
        <v>#N/A</v>
      </c>
      <c r="J107" s="157">
        <f>'1 ประชากรราย หมู่บ้าน'!H72</f>
        <v>159</v>
      </c>
    </row>
    <row r="108" spans="1:10" s="40" customFormat="1" ht="23.25" customHeight="1">
      <c r="A108" s="367"/>
      <c r="B108" s="226"/>
      <c r="C108" s="226"/>
      <c r="D108" s="543"/>
      <c r="E108" s="544"/>
      <c r="F108" s="541" t="s">
        <v>29</v>
      </c>
      <c r="G108" s="534">
        <f>SUM(G102:G107)</f>
        <v>1974</v>
      </c>
      <c r="H108" s="534">
        <f>SUM(H102:H107)</f>
        <v>2055</v>
      </c>
      <c r="I108" s="534" t="e">
        <f>SUM(I102:I107)</f>
        <v>#N/A</v>
      </c>
      <c r="J108" s="534">
        <f>SUM(J102:J107)</f>
        <v>1716</v>
      </c>
    </row>
    <row r="109" spans="1:10" s="40" customFormat="1" ht="23.25" customHeight="1">
      <c r="A109" s="367"/>
      <c r="B109" s="226"/>
      <c r="C109" s="559" t="s">
        <v>2025</v>
      </c>
      <c r="D109" s="526">
        <v>3</v>
      </c>
      <c r="E109" s="563">
        <v>5</v>
      </c>
      <c r="F109" s="564" t="s">
        <v>1833</v>
      </c>
      <c r="G109" s="214">
        <f>'1 ประชากรราย หมู่บ้าน'!E65</f>
        <v>358</v>
      </c>
      <c r="H109" s="214">
        <f>'1 ประชากรราย หมู่บ้าน'!F65</f>
        <v>385</v>
      </c>
      <c r="I109" s="214" t="e">
        <f>'1 ประชากรราย หมู่บ้าน'!G65</f>
        <v>#N/A</v>
      </c>
      <c r="J109" s="214">
        <f>'1 ประชากรราย หมู่บ้าน'!H65</f>
        <v>351</v>
      </c>
    </row>
    <row r="110" spans="1:10" s="40" customFormat="1" ht="23.25" customHeight="1">
      <c r="A110" s="367"/>
      <c r="B110" s="226"/>
      <c r="C110" s="552" t="s">
        <v>2026</v>
      </c>
      <c r="D110" s="526"/>
      <c r="E110" s="565"/>
      <c r="F110" s="566" t="s">
        <v>1638</v>
      </c>
      <c r="G110" s="157">
        <f>'1 ประชากรราย หมู่บ้าน'!E69</f>
        <v>228</v>
      </c>
      <c r="H110" s="157">
        <f>'1 ประชากรราย หมู่บ้าน'!F69</f>
        <v>247</v>
      </c>
      <c r="I110" s="157" t="e">
        <f>'1 ประชากรราย หมู่บ้าน'!G69</f>
        <v>#N/A</v>
      </c>
      <c r="J110" s="157">
        <f>'1 ประชากรราย หมู่บ้าน'!H69</f>
        <v>177</v>
      </c>
    </row>
    <row r="111" spans="1:10" s="40" customFormat="1" ht="23.25" customHeight="1">
      <c r="A111" s="367"/>
      <c r="B111" s="226"/>
      <c r="C111" s="552"/>
      <c r="D111" s="526"/>
      <c r="E111" s="565"/>
      <c r="F111" s="567" t="s">
        <v>307</v>
      </c>
      <c r="G111" s="173">
        <f>'1 ประชากรราย หมู่บ้าน'!E73</f>
        <v>125</v>
      </c>
      <c r="H111" s="173">
        <f>'1 ประชากรราย หมู่บ้าน'!F73</f>
        <v>150</v>
      </c>
      <c r="I111" s="173" t="e">
        <f>'1 ประชากรราย หมู่บ้าน'!G73</f>
        <v>#N/A</v>
      </c>
      <c r="J111" s="173">
        <f>'1 ประชากรราย หมู่บ้าน'!H73</f>
        <v>110</v>
      </c>
    </row>
    <row r="112" spans="1:10" s="40" customFormat="1" ht="23.25" customHeight="1">
      <c r="A112" s="367"/>
      <c r="B112" s="226"/>
      <c r="C112" s="226"/>
      <c r="D112" s="543"/>
      <c r="E112" s="544"/>
      <c r="F112" s="541" t="s">
        <v>29</v>
      </c>
      <c r="G112" s="534">
        <f>SUM(G109:G111)</f>
        <v>711</v>
      </c>
      <c r="H112" s="534">
        <f>SUM(H109:H111)</f>
        <v>782</v>
      </c>
      <c r="I112" s="534" t="e">
        <f>SUM(I109:I111)</f>
        <v>#N/A</v>
      </c>
      <c r="J112" s="534">
        <f>SUM(J109:J111)</f>
        <v>638</v>
      </c>
    </row>
    <row r="113" spans="1:10" s="40" customFormat="1" ht="23.25" customHeight="1">
      <c r="A113" s="367"/>
      <c r="B113" s="226"/>
      <c r="C113" s="552" t="s">
        <v>1503</v>
      </c>
      <c r="D113" s="526"/>
      <c r="E113" s="563"/>
      <c r="F113" s="568" t="s">
        <v>1639</v>
      </c>
      <c r="G113" s="157">
        <f>'1 ประชากรราย หมู่บ้าน'!E67</f>
        <v>460</v>
      </c>
      <c r="H113" s="157">
        <f>'1 ประชากรราย หมู่บ้าน'!F67</f>
        <v>445</v>
      </c>
      <c r="I113" s="157" t="e">
        <f>'1 ประชากรราย หมู่บ้าน'!G67</f>
        <v>#N/A</v>
      </c>
      <c r="J113" s="157">
        <f>'1 ประชากรราย หมู่บ้าน'!H67</f>
        <v>735</v>
      </c>
    </row>
    <row r="114" spans="1:10" s="40" customFormat="1" ht="23.25" customHeight="1">
      <c r="A114" s="367"/>
      <c r="B114" s="226"/>
      <c r="C114" s="552" t="s">
        <v>1764</v>
      </c>
      <c r="D114" s="526"/>
      <c r="E114" s="565"/>
      <c r="F114" s="566" t="s">
        <v>406</v>
      </c>
      <c r="G114" s="173">
        <f>'1 ประชากรราย หมู่บ้าน'!E68</f>
        <v>170</v>
      </c>
      <c r="H114" s="173">
        <f>'1 ประชากรราย หมู่บ้าน'!F68</f>
        <v>169</v>
      </c>
      <c r="I114" s="173" t="e">
        <f>'1 ประชากรราย หมู่บ้าน'!G68</f>
        <v>#N/A</v>
      </c>
      <c r="J114" s="173">
        <f>'1 ประชากรราย หมู่บ้าน'!H68</f>
        <v>141</v>
      </c>
    </row>
    <row r="115" spans="1:10" s="40" customFormat="1" ht="23.25" customHeight="1">
      <c r="A115" s="367"/>
      <c r="B115" s="226"/>
      <c r="C115" s="226"/>
      <c r="D115" s="543"/>
      <c r="E115" s="544"/>
      <c r="F115" s="541" t="s">
        <v>29</v>
      </c>
      <c r="G115" s="534">
        <f>SUM(G113:G114)</f>
        <v>630</v>
      </c>
      <c r="H115" s="534">
        <f>SUM(H113:H114)</f>
        <v>614</v>
      </c>
      <c r="I115" s="534" t="e">
        <f>SUM(I113:I114)</f>
        <v>#N/A</v>
      </c>
      <c r="J115" s="534">
        <f>SUM(J113:J114)</f>
        <v>876</v>
      </c>
    </row>
    <row r="116" spans="1:10" s="40" customFormat="1" ht="23.25" customHeight="1">
      <c r="A116" s="367"/>
      <c r="B116" s="226" t="s">
        <v>66</v>
      </c>
      <c r="C116" s="552" t="s">
        <v>1763</v>
      </c>
      <c r="D116" s="526">
        <v>3</v>
      </c>
      <c r="E116" s="527">
        <v>5</v>
      </c>
      <c r="F116" s="538" t="s">
        <v>64</v>
      </c>
      <c r="G116" s="214">
        <f>'1 ประชากรราย หมู่บ้าน'!E80</f>
        <v>591</v>
      </c>
      <c r="H116" s="214">
        <f>'1 ประชากรราย หมู่บ้าน'!F80</f>
        <v>637</v>
      </c>
      <c r="I116" s="214" t="e">
        <f>'1 ประชากรราย หมู่บ้าน'!G80</f>
        <v>#N/A</v>
      </c>
      <c r="J116" s="214">
        <f>'1 ประชากรราย หมู่บ้าน'!H80</f>
        <v>708</v>
      </c>
    </row>
    <row r="117" spans="1:10" s="40" customFormat="1" ht="23.25" customHeight="1">
      <c r="A117" s="367"/>
      <c r="B117" s="226"/>
      <c r="C117" s="557" t="s">
        <v>1762</v>
      </c>
      <c r="D117" s="526"/>
      <c r="E117" s="110"/>
      <c r="F117" s="539" t="s">
        <v>1834</v>
      </c>
      <c r="G117" s="157">
        <f>'1 ประชากรราย หมู่บ้าน'!E81</f>
        <v>632</v>
      </c>
      <c r="H117" s="157">
        <f>'1 ประชากรราย หมู่บ้าน'!F81</f>
        <v>632</v>
      </c>
      <c r="I117" s="157" t="e">
        <f>'1 ประชากรราย หมู่บ้าน'!G81</f>
        <v>#N/A</v>
      </c>
      <c r="J117" s="157">
        <f>'1 ประชากรราย หมู่บ้าน'!H81</f>
        <v>475</v>
      </c>
    </row>
    <row r="118" spans="1:10" s="40" customFormat="1" ht="23.25" customHeight="1">
      <c r="A118" s="367"/>
      <c r="B118" s="226"/>
      <c r="C118" s="552"/>
      <c r="D118" s="526"/>
      <c r="E118" s="110"/>
      <c r="F118" s="535" t="s">
        <v>1585</v>
      </c>
      <c r="G118" s="157">
        <f>'1 ประชากรราย หมู่บ้าน'!E82</f>
        <v>488</v>
      </c>
      <c r="H118" s="157">
        <f>'1 ประชากรราย หมู่บ้าน'!F82</f>
        <v>519</v>
      </c>
      <c r="I118" s="157" t="e">
        <f>'1 ประชากรราย หมู่บ้าน'!G82</f>
        <v>#N/A</v>
      </c>
      <c r="J118" s="157">
        <f>'1 ประชากรราย หมู่บ้าน'!H82</f>
        <v>408</v>
      </c>
    </row>
    <row r="119" spans="1:10" s="40" customFormat="1" ht="23.25" customHeight="1">
      <c r="A119" s="367"/>
      <c r="B119" s="226"/>
      <c r="C119" s="552"/>
      <c r="D119" s="526"/>
      <c r="E119" s="110"/>
      <c r="F119" s="535" t="s">
        <v>407</v>
      </c>
      <c r="G119" s="157">
        <f>'1 ประชากรราย หมู่บ้าน'!E83</f>
        <v>368</v>
      </c>
      <c r="H119" s="157">
        <f>'1 ประชากรราย หมู่บ้าน'!F83</f>
        <v>405</v>
      </c>
      <c r="I119" s="157" t="e">
        <f>'1 ประชากรราย หมู่บ้าน'!G83</f>
        <v>#N/A</v>
      </c>
      <c r="J119" s="157">
        <f>'1 ประชากรราย หมู่บ้าน'!H83</f>
        <v>399</v>
      </c>
    </row>
    <row r="120" spans="1:10" s="40" customFormat="1" ht="23.25" customHeight="1">
      <c r="A120" s="367"/>
      <c r="B120" s="226"/>
      <c r="C120" s="552"/>
      <c r="D120" s="526"/>
      <c r="E120" s="110"/>
      <c r="F120" s="536" t="s">
        <v>1586</v>
      </c>
      <c r="G120" s="173">
        <f>'1 ประชากรราย หมู่บ้าน'!E84</f>
        <v>508</v>
      </c>
      <c r="H120" s="173">
        <f>'1 ประชากรราย หมู่บ้าน'!F84</f>
        <v>493</v>
      </c>
      <c r="I120" s="173" t="e">
        <f>'1 ประชากรราย หมู่บ้าน'!G84</f>
        <v>#N/A</v>
      </c>
      <c r="J120" s="173">
        <f>'1 ประชากรราย หมู่บ้าน'!H84</f>
        <v>656</v>
      </c>
    </row>
    <row r="121" spans="1:10" s="40" customFormat="1" ht="23.25" customHeight="1">
      <c r="A121" s="367"/>
      <c r="B121" s="226"/>
      <c r="C121" s="226"/>
      <c r="D121" s="543"/>
      <c r="E121" s="544"/>
      <c r="F121" s="541" t="s">
        <v>29</v>
      </c>
      <c r="G121" s="534">
        <f>SUM(G116:G120)</f>
        <v>2587</v>
      </c>
      <c r="H121" s="534">
        <f>SUM(H116:H120)</f>
        <v>2686</v>
      </c>
      <c r="I121" s="534" t="e">
        <f>SUM(I116:I120)</f>
        <v>#N/A</v>
      </c>
      <c r="J121" s="534">
        <f>SUM(J116:J120)</f>
        <v>2646</v>
      </c>
    </row>
    <row r="122" spans="1:10" s="40" customFormat="1" ht="23.25" customHeight="1">
      <c r="A122" s="367"/>
      <c r="B122" s="226" t="s">
        <v>65</v>
      </c>
      <c r="C122" s="559" t="s">
        <v>1796</v>
      </c>
      <c r="D122" s="526">
        <v>3</v>
      </c>
      <c r="E122" s="110"/>
      <c r="F122" s="226" t="s">
        <v>513</v>
      </c>
      <c r="G122" s="595">
        <f>'1 ประชากรราย หมู่บ้าน'!E91</f>
        <v>34943</v>
      </c>
      <c r="H122" s="595">
        <f>'1 ประชากรราย หมู่บ้าน'!F91</f>
        <v>34731</v>
      </c>
      <c r="I122" s="595" t="e">
        <f>'1 ประชากรราย หมู่บ้าน'!G91</f>
        <v>#N/A</v>
      </c>
      <c r="J122" s="595">
        <f>'1 ประชากรราย หมู่บ้าน'!H91</f>
        <v>55810</v>
      </c>
    </row>
    <row r="123" spans="1:10" s="40" customFormat="1" ht="23.25" customHeight="1">
      <c r="A123" s="367"/>
      <c r="B123" s="226" t="s">
        <v>1663</v>
      </c>
      <c r="C123" s="569" t="s">
        <v>1661</v>
      </c>
      <c r="D123" s="116"/>
      <c r="E123" s="107"/>
      <c r="F123" s="548"/>
      <c r="G123" s="214"/>
      <c r="H123" s="214"/>
      <c r="I123" s="214"/>
      <c r="J123" s="214"/>
    </row>
    <row r="124" spans="1:10" s="40" customFormat="1" ht="23.25" customHeight="1">
      <c r="A124" s="367"/>
      <c r="B124" s="226" t="s">
        <v>1662</v>
      </c>
      <c r="C124" s="570" t="s">
        <v>1019</v>
      </c>
      <c r="D124" s="571"/>
      <c r="E124" s="571"/>
      <c r="F124" s="572" t="s">
        <v>422</v>
      </c>
      <c r="G124" s="173">
        <f>'1 ประชากรราย หมู่บ้าน'!E86</f>
        <v>30003</v>
      </c>
      <c r="H124" s="173">
        <f>'1 ประชากรราย หมู่บ้าน'!F86</f>
        <v>34019</v>
      </c>
      <c r="I124" s="173" t="e">
        <f>'1 ประชากรราย หมู่บ้าน'!G86</f>
        <v>#N/A</v>
      </c>
      <c r="J124" s="173">
        <f>'1 ประชากรราย หมู่บ้าน'!H86</f>
        <v>37155</v>
      </c>
    </row>
    <row r="125" spans="1:10" s="40" customFormat="1" ht="23.25" customHeight="1">
      <c r="A125" s="367"/>
      <c r="B125" s="537" t="s">
        <v>128</v>
      </c>
      <c r="C125" s="537"/>
      <c r="D125" s="573"/>
      <c r="E125" s="573"/>
      <c r="F125" s="574"/>
      <c r="G125" s="582"/>
      <c r="H125" s="582"/>
      <c r="I125" s="810"/>
      <c r="J125" s="810"/>
    </row>
    <row r="126" spans="1:10" ht="23.25" customHeight="1">
      <c r="A126" s="914" t="s">
        <v>510</v>
      </c>
      <c r="B126" s="915"/>
      <c r="C126" s="915"/>
      <c r="D126" s="915"/>
      <c r="E126" s="915"/>
      <c r="F126" s="916"/>
      <c r="G126" s="534">
        <f>G124+G122+G121+G112+G108+G101+G97+G87+G85+G69+G59+G51+G47+G43+G39+G34+G29+G24+G115+G19+G10</f>
        <v>138529</v>
      </c>
      <c r="H126" s="534">
        <f>H124+H122+H121+H112+H108+H101+H97+H87+H85+H69+H59+H51+H47+H43+H39+H34+H29+H24+H115+H19+H10</f>
        <v>144852</v>
      </c>
      <c r="I126" s="534" t="e">
        <f>I124+I122+I121+I112+I108+I101+I97+I87+I85+I69+I59+I51+I47+I43+I39+I34+I29+I24+I115+I19+I10</f>
        <v>#N/A</v>
      </c>
      <c r="J126" s="534">
        <f>J124+J122+J121+J112+J108+J101+J97+J87+J85+J69+J59+J51+J47+J43+J39+J34+J29+J24+J115+J19+J10</f>
        <v>187032</v>
      </c>
    </row>
    <row r="127" spans="1:10" ht="23.25" customHeight="1">
      <c r="A127" s="41"/>
      <c r="B127" s="17"/>
      <c r="C127" s="17"/>
      <c r="D127" s="41"/>
      <c r="E127" s="17"/>
      <c r="F127" s="17"/>
      <c r="G127" s="42"/>
      <c r="H127" s="42"/>
      <c r="I127" s="42"/>
      <c r="J127" s="42"/>
    </row>
    <row r="128" spans="1:10" ht="23.25" customHeight="1">
      <c r="A128" s="41"/>
      <c r="B128" s="17"/>
      <c r="C128" s="17"/>
      <c r="D128" s="41"/>
      <c r="E128" s="17"/>
      <c r="F128" s="17"/>
      <c r="G128" s="42"/>
      <c r="H128" s="42"/>
      <c r="I128" s="42"/>
      <c r="J128" s="42"/>
    </row>
    <row r="129" spans="1:10" ht="23.25" customHeight="1">
      <c r="A129" s="41"/>
      <c r="B129" s="17"/>
      <c r="C129" s="17"/>
      <c r="D129" s="41"/>
      <c r="E129" s="17"/>
      <c r="F129" s="17"/>
      <c r="G129" s="42"/>
      <c r="H129" s="42"/>
      <c r="I129" s="42"/>
      <c r="J129" s="42"/>
    </row>
    <row r="130" spans="1:10" ht="23.25" customHeight="1">
      <c r="A130" s="41"/>
      <c r="B130" s="17"/>
      <c r="C130" s="17"/>
      <c r="D130" s="41"/>
      <c r="E130" s="17"/>
      <c r="F130" s="17"/>
      <c r="G130" s="42"/>
      <c r="H130" s="42"/>
      <c r="I130" s="42"/>
      <c r="J130" s="42"/>
    </row>
    <row r="131" spans="1:10" ht="23.25" customHeight="1">
      <c r="A131" s="41"/>
      <c r="B131" s="17"/>
      <c r="C131" s="17"/>
      <c r="D131" s="41"/>
      <c r="E131" s="17"/>
      <c r="F131" s="17"/>
      <c r="G131" s="42"/>
      <c r="H131" s="42"/>
      <c r="I131" s="42"/>
      <c r="J131" s="42"/>
    </row>
    <row r="132" spans="1:10" ht="23.25" customHeight="1">
      <c r="A132" s="41"/>
      <c r="B132" s="17"/>
      <c r="C132" s="17"/>
      <c r="D132" s="41"/>
      <c r="E132" s="17"/>
      <c r="F132" s="17"/>
      <c r="G132" s="42"/>
      <c r="H132" s="42"/>
      <c r="I132" s="42"/>
      <c r="J132" s="42"/>
    </row>
    <row r="133" spans="1:10" ht="23.25" customHeight="1">
      <c r="A133" s="41"/>
      <c r="B133" s="17"/>
      <c r="C133" s="17"/>
      <c r="D133" s="41"/>
      <c r="E133" s="17"/>
      <c r="F133" s="17"/>
      <c r="G133" s="42"/>
      <c r="H133" s="42"/>
      <c r="I133" s="42"/>
      <c r="J133" s="42"/>
    </row>
    <row r="134" spans="1:10" ht="23.25" customHeight="1">
      <c r="A134" s="41"/>
      <c r="B134" s="17"/>
      <c r="C134" s="17"/>
      <c r="D134" s="41"/>
      <c r="E134" s="17"/>
      <c r="F134" s="17"/>
      <c r="G134" s="42"/>
      <c r="H134" s="42"/>
      <c r="I134" s="42"/>
      <c r="J134" s="42"/>
    </row>
    <row r="135" spans="1:10" ht="23.25" customHeight="1">
      <c r="A135" s="41"/>
      <c r="B135" s="17"/>
      <c r="C135" s="17"/>
      <c r="D135" s="41"/>
      <c r="E135" s="17"/>
      <c r="F135" s="17"/>
      <c r="G135" s="42"/>
      <c r="H135" s="42"/>
      <c r="I135" s="42"/>
      <c r="J135" s="42"/>
    </row>
    <row r="136" spans="1:10" ht="23.25" customHeight="1">
      <c r="A136" s="41"/>
      <c r="B136" s="17"/>
      <c r="C136" s="17"/>
      <c r="D136" s="41"/>
      <c r="E136" s="17"/>
      <c r="F136" s="17"/>
      <c r="G136" s="42"/>
      <c r="H136" s="42"/>
      <c r="I136" s="42"/>
      <c r="J136" s="42"/>
    </row>
    <row r="137" spans="1:10" ht="23.25" customHeight="1">
      <c r="A137" s="41"/>
      <c r="B137" s="17"/>
      <c r="C137" s="17"/>
      <c r="D137" s="41"/>
      <c r="E137" s="17"/>
      <c r="F137" s="17"/>
      <c r="G137" s="42"/>
      <c r="H137" s="42"/>
      <c r="I137" s="42"/>
      <c r="J137" s="42"/>
    </row>
    <row r="138" spans="1:10" ht="23.25" customHeight="1">
      <c r="A138" s="41"/>
      <c r="B138" s="17"/>
      <c r="C138" s="17"/>
      <c r="D138" s="41"/>
      <c r="E138" s="17"/>
      <c r="F138" s="17"/>
      <c r="G138" s="42"/>
      <c r="H138" s="42"/>
      <c r="I138" s="42"/>
      <c r="J138" s="42"/>
    </row>
    <row r="139" spans="1:10" ht="23.25" customHeight="1">
      <c r="A139" s="41"/>
      <c r="B139" s="17"/>
      <c r="C139" s="17"/>
      <c r="D139" s="41"/>
      <c r="E139" s="17"/>
      <c r="F139" s="17"/>
      <c r="G139" s="42"/>
      <c r="H139" s="42"/>
      <c r="I139" s="42"/>
      <c r="J139" s="42"/>
    </row>
    <row r="140" spans="1:10" ht="23.25" customHeight="1">
      <c r="A140" s="41"/>
      <c r="B140" s="17"/>
      <c r="C140" s="17"/>
      <c r="D140" s="41"/>
      <c r="E140" s="17"/>
      <c r="F140" s="17"/>
      <c r="G140" s="42"/>
      <c r="H140" s="42"/>
      <c r="I140" s="42"/>
      <c r="J140" s="42"/>
    </row>
    <row r="141" spans="1:10" ht="23.25" customHeight="1">
      <c r="A141" s="41"/>
      <c r="B141" s="17"/>
      <c r="C141" s="17"/>
      <c r="D141" s="41"/>
      <c r="E141" s="17"/>
      <c r="F141" s="17"/>
      <c r="G141" s="42"/>
      <c r="H141" s="42"/>
      <c r="I141" s="42"/>
      <c r="J141" s="42"/>
    </row>
    <row r="142" spans="1:10" ht="23.25" customHeight="1">
      <c r="A142" s="41"/>
      <c r="B142" s="17"/>
      <c r="C142" s="17"/>
      <c r="D142" s="41"/>
      <c r="E142" s="17"/>
      <c r="F142" s="17"/>
      <c r="G142" s="42"/>
      <c r="H142" s="42"/>
      <c r="I142" s="42"/>
      <c r="J142" s="42"/>
    </row>
    <row r="143" spans="1:10" ht="23.25" customHeight="1">
      <c r="A143" s="41"/>
      <c r="B143" s="17"/>
      <c r="C143" s="17"/>
      <c r="D143" s="41"/>
      <c r="E143" s="17"/>
      <c r="F143" s="17"/>
      <c r="G143" s="42"/>
      <c r="H143" s="42"/>
      <c r="I143" s="42"/>
      <c r="J143" s="42"/>
    </row>
    <row r="144" spans="1:10" ht="23.25" customHeight="1">
      <c r="A144" s="41"/>
      <c r="B144" s="17"/>
      <c r="C144" s="17"/>
      <c r="D144" s="41"/>
      <c r="E144" s="17"/>
      <c r="F144" s="17"/>
      <c r="G144" s="42"/>
      <c r="H144" s="42"/>
      <c r="I144" s="42"/>
      <c r="J144" s="42"/>
    </row>
    <row r="145" spans="1:10" ht="23.25" customHeight="1">
      <c r="A145" s="41"/>
      <c r="B145" s="17"/>
      <c r="C145" s="17"/>
      <c r="D145" s="41"/>
      <c r="E145" s="17"/>
      <c r="F145" s="17"/>
      <c r="G145" s="42"/>
      <c r="H145" s="42"/>
      <c r="I145" s="42"/>
      <c r="J145" s="42"/>
    </row>
    <row r="146" spans="1:10" ht="23.25" customHeight="1">
      <c r="A146" s="41"/>
      <c r="B146" s="17"/>
      <c r="C146" s="17"/>
      <c r="D146" s="41"/>
      <c r="E146" s="17"/>
      <c r="F146" s="17"/>
      <c r="G146" s="42"/>
      <c r="H146" s="42"/>
      <c r="I146" s="42"/>
      <c r="J146" s="42"/>
    </row>
    <row r="147" spans="1:10" ht="23.25" customHeight="1">
      <c r="A147" s="41"/>
      <c r="B147" s="17"/>
      <c r="C147" s="17"/>
      <c r="D147" s="41"/>
      <c r="E147" s="17"/>
      <c r="F147" s="17"/>
      <c r="G147" s="42"/>
      <c r="H147" s="42"/>
      <c r="I147" s="42"/>
      <c r="J147" s="42"/>
    </row>
    <row r="148" spans="1:10" ht="23.25" customHeight="1">
      <c r="A148" s="41"/>
      <c r="B148" s="17"/>
      <c r="C148" s="17"/>
      <c r="D148" s="41"/>
      <c r="E148" s="17"/>
      <c r="F148" s="17"/>
      <c r="G148" s="42"/>
      <c r="H148" s="42"/>
      <c r="I148" s="42"/>
      <c r="J148" s="42"/>
    </row>
    <row r="149" spans="1:10" ht="23.25" customHeight="1">
      <c r="A149" s="41"/>
      <c r="B149" s="17"/>
      <c r="C149" s="17"/>
      <c r="D149" s="41"/>
      <c r="E149" s="17"/>
      <c r="F149" s="17"/>
      <c r="G149" s="42"/>
      <c r="H149" s="42"/>
      <c r="I149" s="42"/>
      <c r="J149" s="42"/>
    </row>
    <row r="150" spans="1:10" ht="23.25" customHeight="1">
      <c r="A150" s="41"/>
      <c r="B150" s="17"/>
      <c r="C150" s="17"/>
      <c r="D150" s="41"/>
      <c r="E150" s="17"/>
      <c r="F150" s="17"/>
      <c r="G150" s="42"/>
      <c r="H150" s="42"/>
      <c r="I150" s="42"/>
      <c r="J150" s="42"/>
    </row>
    <row r="151" spans="1:10" ht="23.25" customHeight="1">
      <c r="A151" s="41"/>
      <c r="B151" s="17"/>
      <c r="C151" s="17"/>
      <c r="D151" s="41"/>
      <c r="E151" s="17"/>
      <c r="F151" s="17"/>
      <c r="G151" s="42"/>
      <c r="H151" s="42"/>
      <c r="I151" s="42"/>
      <c r="J151" s="42"/>
    </row>
    <row r="152" spans="1:10" ht="23.25" customHeight="1">
      <c r="A152" s="41"/>
      <c r="B152" s="17"/>
      <c r="C152" s="17"/>
      <c r="D152" s="41"/>
      <c r="E152" s="17"/>
      <c r="F152" s="17"/>
      <c r="G152" s="42"/>
      <c r="H152" s="42"/>
      <c r="I152" s="42"/>
      <c r="J152" s="42"/>
    </row>
    <row r="153" spans="1:10" ht="23.25" customHeight="1">
      <c r="A153" s="41"/>
      <c r="B153" s="17"/>
      <c r="C153" s="17"/>
      <c r="D153" s="41"/>
      <c r="E153" s="17"/>
      <c r="F153" s="17"/>
      <c r="G153" s="42"/>
      <c r="H153" s="42"/>
      <c r="I153" s="42"/>
      <c r="J153" s="42"/>
    </row>
    <row r="154" spans="1:10" ht="23.25" customHeight="1">
      <c r="A154" s="41"/>
      <c r="B154" s="17"/>
      <c r="C154" s="17"/>
      <c r="D154" s="41"/>
      <c r="E154" s="17"/>
      <c r="F154" s="17"/>
      <c r="G154" s="42"/>
      <c r="H154" s="42"/>
      <c r="I154" s="42"/>
      <c r="J154" s="42"/>
    </row>
    <row r="155" spans="1:10" ht="23.25" customHeight="1">
      <c r="A155" s="41"/>
      <c r="B155" s="17"/>
      <c r="C155" s="17"/>
      <c r="D155" s="41"/>
      <c r="E155" s="17"/>
      <c r="F155" s="17"/>
      <c r="G155" s="42"/>
      <c r="H155" s="42"/>
      <c r="I155" s="42"/>
      <c r="J155" s="42"/>
    </row>
    <row r="156" spans="1:10" ht="23.25" customHeight="1">
      <c r="A156" s="41"/>
      <c r="B156" s="17"/>
      <c r="C156" s="17"/>
      <c r="D156" s="41"/>
      <c r="E156" s="17"/>
      <c r="F156" s="17"/>
      <c r="G156" s="42"/>
      <c r="H156" s="42"/>
      <c r="I156" s="42"/>
      <c r="J156" s="42"/>
    </row>
    <row r="157" spans="1:10" ht="23.25" customHeight="1">
      <c r="A157" s="41"/>
      <c r="B157" s="17"/>
      <c r="C157" s="17"/>
      <c r="D157" s="41"/>
      <c r="E157" s="17"/>
      <c r="F157" s="17"/>
      <c r="G157" s="42"/>
      <c r="H157" s="42"/>
      <c r="I157" s="42"/>
      <c r="J157" s="42"/>
    </row>
    <row r="158" spans="1:10" ht="23.25" customHeight="1">
      <c r="A158" s="41"/>
      <c r="B158" s="17"/>
      <c r="C158" s="17"/>
      <c r="D158" s="41"/>
      <c r="E158" s="17"/>
      <c r="F158" s="17"/>
      <c r="G158" s="42"/>
      <c r="H158" s="42"/>
      <c r="I158" s="42"/>
      <c r="J158" s="42"/>
    </row>
    <row r="159" spans="1:10" ht="23.25" customHeight="1">
      <c r="A159" s="41"/>
      <c r="B159" s="17"/>
      <c r="C159" s="17"/>
      <c r="D159" s="41"/>
      <c r="E159" s="17"/>
      <c r="F159" s="17"/>
      <c r="G159" s="42"/>
      <c r="H159" s="42"/>
      <c r="I159" s="42"/>
      <c r="J159" s="42"/>
    </row>
    <row r="160" spans="1:10" ht="23.25" customHeight="1">
      <c r="A160" s="41"/>
      <c r="B160" s="17"/>
      <c r="C160" s="17"/>
      <c r="D160" s="41"/>
      <c r="E160" s="17"/>
      <c r="F160" s="17"/>
      <c r="G160" s="42"/>
      <c r="H160" s="42"/>
      <c r="I160" s="42"/>
      <c r="J160" s="42"/>
    </row>
    <row r="161" spans="1:10" ht="23.25" customHeight="1">
      <c r="A161" s="41"/>
      <c r="B161" s="17"/>
      <c r="C161" s="17"/>
      <c r="D161" s="41"/>
      <c r="E161" s="17"/>
      <c r="F161" s="17"/>
      <c r="G161" s="42"/>
      <c r="H161" s="42"/>
      <c r="I161" s="42"/>
      <c r="J161" s="42"/>
    </row>
    <row r="162" spans="1:10" ht="23.25" customHeight="1">
      <c r="A162" s="41"/>
      <c r="B162" s="17"/>
      <c r="C162" s="17"/>
      <c r="D162" s="41"/>
      <c r="E162" s="17"/>
      <c r="F162" s="17"/>
      <c r="G162" s="42"/>
      <c r="H162" s="42"/>
      <c r="I162" s="42"/>
      <c r="J162" s="42"/>
    </row>
    <row r="163" spans="1:10" ht="23.25" customHeight="1">
      <c r="A163" s="41"/>
      <c r="B163" s="17"/>
      <c r="C163" s="17"/>
      <c r="D163" s="41"/>
      <c r="E163" s="17"/>
      <c r="F163" s="17"/>
      <c r="G163" s="42"/>
      <c r="H163" s="42"/>
      <c r="I163" s="42"/>
      <c r="J163" s="42"/>
    </row>
    <row r="164" spans="1:10" ht="23.25" customHeight="1">
      <c r="A164" s="41"/>
      <c r="B164" s="17"/>
      <c r="C164" s="17"/>
      <c r="D164" s="41"/>
      <c r="E164" s="17"/>
      <c r="F164" s="17"/>
      <c r="G164" s="42"/>
      <c r="H164" s="42"/>
      <c r="I164" s="42"/>
      <c r="J164" s="42"/>
    </row>
    <row r="165" spans="1:10" ht="23.25" customHeight="1">
      <c r="A165" s="41"/>
      <c r="B165" s="17"/>
      <c r="C165" s="17"/>
      <c r="D165" s="41"/>
      <c r="E165" s="17"/>
      <c r="F165" s="17"/>
      <c r="G165" s="42"/>
      <c r="H165" s="42"/>
      <c r="I165" s="42"/>
      <c r="J165" s="42"/>
    </row>
    <row r="166" spans="1:10" ht="23.25" customHeight="1">
      <c r="A166" s="41"/>
      <c r="B166" s="17"/>
      <c r="C166" s="17"/>
      <c r="D166" s="41"/>
      <c r="E166" s="17"/>
      <c r="F166" s="17"/>
      <c r="G166" s="42"/>
      <c r="H166" s="42"/>
      <c r="I166" s="42"/>
      <c r="J166" s="42"/>
    </row>
    <row r="167" spans="1:10" ht="23.25" customHeight="1">
      <c r="A167" s="41"/>
      <c r="B167" s="17"/>
      <c r="C167" s="17"/>
      <c r="D167" s="41"/>
      <c r="E167" s="17"/>
      <c r="F167" s="17"/>
      <c r="G167" s="42"/>
      <c r="H167" s="42"/>
      <c r="I167" s="42"/>
      <c r="J167" s="42"/>
    </row>
    <row r="168" spans="1:10" ht="23.25" customHeight="1">
      <c r="A168" s="41"/>
      <c r="B168" s="17"/>
      <c r="C168" s="17"/>
      <c r="D168" s="41"/>
      <c r="E168" s="17"/>
      <c r="F168" s="17"/>
      <c r="G168" s="42"/>
      <c r="H168" s="42"/>
      <c r="I168" s="42"/>
      <c r="J168" s="42"/>
    </row>
    <row r="169" spans="1:10" ht="23.25" customHeight="1">
      <c r="A169" s="41"/>
      <c r="B169" s="17"/>
      <c r="C169" s="17"/>
      <c r="D169" s="41"/>
      <c r="E169" s="17"/>
      <c r="F169" s="17"/>
      <c r="G169" s="42"/>
      <c r="H169" s="42"/>
      <c r="I169" s="42"/>
      <c r="J169" s="42"/>
    </row>
    <row r="170" spans="1:10" ht="23.25" customHeight="1">
      <c r="A170" s="41"/>
      <c r="B170" s="17"/>
      <c r="C170" s="17"/>
      <c r="D170" s="41"/>
      <c r="E170" s="17"/>
      <c r="F170" s="17"/>
      <c r="G170" s="42"/>
      <c r="H170" s="42"/>
      <c r="I170" s="42"/>
      <c r="J170" s="42"/>
    </row>
    <row r="171" spans="1:10" ht="23.25" customHeight="1">
      <c r="A171" s="41"/>
      <c r="B171" s="17"/>
      <c r="C171" s="17"/>
      <c r="D171" s="41"/>
      <c r="E171" s="17"/>
      <c r="F171" s="17"/>
      <c r="G171" s="42"/>
      <c r="H171" s="42"/>
      <c r="I171" s="42"/>
      <c r="J171" s="42"/>
    </row>
    <row r="172" spans="1:10" ht="23.25" customHeight="1">
      <c r="A172" s="41"/>
      <c r="B172" s="17"/>
      <c r="C172" s="17"/>
      <c r="D172" s="41"/>
      <c r="E172" s="17"/>
      <c r="F172" s="17"/>
      <c r="G172" s="42"/>
      <c r="H172" s="42"/>
      <c r="I172" s="42"/>
      <c r="J172" s="42"/>
    </row>
    <row r="173" spans="1:10" ht="23.25" customHeight="1">
      <c r="A173" s="41"/>
      <c r="B173" s="17"/>
      <c r="C173" s="17"/>
      <c r="D173" s="41"/>
      <c r="E173" s="17"/>
      <c r="F173" s="17"/>
      <c r="G173" s="42"/>
      <c r="H173" s="42"/>
      <c r="I173" s="42"/>
      <c r="J173" s="42"/>
    </row>
    <row r="174" spans="1:10" ht="23.25" customHeight="1">
      <c r="A174" s="41"/>
      <c r="B174" s="17"/>
      <c r="C174" s="17"/>
      <c r="D174" s="41"/>
      <c r="E174" s="17"/>
      <c r="F174" s="17"/>
      <c r="G174" s="42"/>
      <c r="H174" s="42"/>
      <c r="I174" s="42"/>
      <c r="J174" s="42"/>
    </row>
    <row r="175" spans="1:10" ht="23.25" customHeight="1">
      <c r="A175" s="41"/>
      <c r="B175" s="17"/>
      <c r="C175" s="17"/>
      <c r="D175" s="41"/>
      <c r="E175" s="17"/>
      <c r="F175" s="17"/>
      <c r="G175" s="42"/>
      <c r="H175" s="42"/>
      <c r="I175" s="42"/>
      <c r="J175" s="42"/>
    </row>
    <row r="176" spans="1:10" ht="23.25" customHeight="1">
      <c r="A176" s="41"/>
      <c r="B176" s="17"/>
      <c r="C176" s="17"/>
      <c r="D176" s="41"/>
      <c r="E176" s="17"/>
      <c r="F176" s="17"/>
      <c r="G176" s="42"/>
      <c r="H176" s="42"/>
      <c r="I176" s="42"/>
      <c r="J176" s="42"/>
    </row>
    <row r="177" spans="1:10" ht="23.25" customHeight="1">
      <c r="A177" s="41"/>
      <c r="B177" s="17"/>
      <c r="C177" s="17"/>
      <c r="D177" s="41"/>
      <c r="E177" s="17"/>
      <c r="F177" s="17"/>
      <c r="G177" s="42"/>
      <c r="H177" s="42"/>
      <c r="I177" s="42"/>
      <c r="J177" s="42"/>
    </row>
    <row r="178" spans="1:10" ht="23.25" customHeight="1">
      <c r="A178" s="41"/>
      <c r="B178" s="17"/>
      <c r="C178" s="17"/>
      <c r="D178" s="41"/>
      <c r="E178" s="17"/>
      <c r="F178" s="17"/>
      <c r="G178" s="42"/>
      <c r="H178" s="42"/>
      <c r="I178" s="42"/>
      <c r="J178" s="42"/>
    </row>
    <row r="179" spans="1:10" ht="23.25" customHeight="1">
      <c r="A179" s="41"/>
      <c r="B179" s="17"/>
      <c r="C179" s="17"/>
      <c r="D179" s="41"/>
      <c r="E179" s="17"/>
      <c r="F179" s="17"/>
      <c r="G179" s="42"/>
      <c r="H179" s="42"/>
      <c r="I179" s="42"/>
      <c r="J179" s="42"/>
    </row>
    <row r="180" spans="1:10" ht="23.25" customHeight="1">
      <c r="A180" s="41"/>
      <c r="B180" s="17"/>
      <c r="C180" s="17"/>
      <c r="D180" s="41"/>
      <c r="E180" s="17"/>
      <c r="F180" s="17"/>
      <c r="G180" s="42"/>
      <c r="H180" s="42"/>
      <c r="I180" s="42"/>
      <c r="J180" s="42"/>
    </row>
    <row r="181" spans="1:10" ht="23.25" customHeight="1">
      <c r="A181" s="41"/>
      <c r="B181" s="17"/>
      <c r="C181" s="17"/>
      <c r="D181" s="41"/>
      <c r="E181" s="17"/>
      <c r="F181" s="17"/>
      <c r="G181" s="42"/>
      <c r="H181" s="42"/>
      <c r="I181" s="42"/>
      <c r="J181" s="42"/>
    </row>
    <row r="182" spans="1:10" ht="23.25" customHeight="1">
      <c r="A182" s="41"/>
      <c r="B182" s="17"/>
      <c r="C182" s="17"/>
      <c r="D182" s="41"/>
      <c r="E182" s="17"/>
      <c r="F182" s="17"/>
      <c r="G182" s="42"/>
      <c r="H182" s="42"/>
      <c r="I182" s="42"/>
      <c r="J182" s="42"/>
    </row>
    <row r="183" spans="1:10" ht="23.25" customHeight="1">
      <c r="A183" s="41"/>
      <c r="B183" s="17"/>
      <c r="C183" s="17"/>
      <c r="D183" s="41"/>
      <c r="E183" s="17"/>
      <c r="F183" s="17"/>
      <c r="G183" s="42"/>
      <c r="H183" s="42"/>
      <c r="I183" s="42"/>
      <c r="J183" s="42"/>
    </row>
    <row r="184" spans="1:10" ht="23.25" customHeight="1">
      <c r="A184" s="41"/>
      <c r="B184" s="17"/>
      <c r="C184" s="17"/>
      <c r="D184" s="41"/>
      <c r="E184" s="17"/>
      <c r="F184" s="17"/>
      <c r="G184" s="42"/>
      <c r="H184" s="42"/>
      <c r="I184" s="42"/>
      <c r="J184" s="42"/>
    </row>
    <row r="185" spans="1:10" ht="23.25" customHeight="1">
      <c r="A185" s="41"/>
      <c r="B185" s="17"/>
      <c r="C185" s="17"/>
      <c r="D185" s="41"/>
      <c r="E185" s="17"/>
      <c r="F185" s="17"/>
      <c r="G185" s="42"/>
      <c r="H185" s="42"/>
      <c r="I185" s="42"/>
      <c r="J185" s="42"/>
    </row>
    <row r="186" spans="1:10" ht="23.25" customHeight="1">
      <c r="A186" s="41"/>
      <c r="B186" s="17"/>
      <c r="C186" s="17"/>
      <c r="D186" s="41"/>
      <c r="E186" s="17"/>
      <c r="F186" s="17"/>
      <c r="G186" s="42"/>
      <c r="H186" s="42"/>
      <c r="I186" s="42"/>
      <c r="J186" s="42"/>
    </row>
    <row r="187" spans="1:10" ht="23.25" customHeight="1">
      <c r="A187" s="41"/>
      <c r="B187" s="17"/>
      <c r="C187" s="17"/>
      <c r="D187" s="41"/>
      <c r="E187" s="17"/>
      <c r="F187" s="17"/>
      <c r="G187" s="42"/>
      <c r="H187" s="42"/>
      <c r="I187" s="42"/>
      <c r="J187" s="42"/>
    </row>
    <row r="188" spans="1:10" ht="23.25" customHeight="1">
      <c r="A188" s="41"/>
      <c r="B188" s="17"/>
      <c r="C188" s="17"/>
      <c r="D188" s="41"/>
      <c r="E188" s="17"/>
      <c r="F188" s="17"/>
      <c r="G188" s="42"/>
      <c r="H188" s="42"/>
      <c r="I188" s="42"/>
      <c r="J188" s="42"/>
    </row>
    <row r="189" spans="1:10" ht="23.25" customHeight="1">
      <c r="A189" s="41"/>
      <c r="B189" s="17"/>
      <c r="C189" s="17"/>
      <c r="D189" s="41"/>
      <c r="E189" s="17"/>
      <c r="F189" s="17"/>
      <c r="G189" s="42"/>
      <c r="H189" s="42"/>
      <c r="I189" s="42"/>
      <c r="J189" s="42"/>
    </row>
    <row r="190" spans="1:10" ht="23.25" customHeight="1">
      <c r="A190" s="41"/>
      <c r="B190" s="17"/>
      <c r="C190" s="17"/>
      <c r="D190" s="41"/>
      <c r="E190" s="17"/>
      <c r="F190" s="17"/>
      <c r="G190" s="42"/>
      <c r="H190" s="42"/>
      <c r="I190" s="42"/>
      <c r="J190" s="42"/>
    </row>
    <row r="191" spans="1:10" ht="23.25" customHeight="1">
      <c r="A191" s="41"/>
      <c r="B191" s="17"/>
      <c r="C191" s="17"/>
      <c r="D191" s="41"/>
      <c r="E191" s="17"/>
      <c r="F191" s="17"/>
      <c r="G191" s="42"/>
      <c r="H191" s="42"/>
      <c r="I191" s="42"/>
      <c r="J191" s="42"/>
    </row>
    <row r="192" spans="1:10" ht="23.25" customHeight="1">
      <c r="A192" s="41"/>
      <c r="B192" s="17"/>
      <c r="C192" s="17"/>
      <c r="D192" s="41"/>
      <c r="E192" s="17"/>
      <c r="F192" s="17"/>
      <c r="G192" s="42"/>
      <c r="H192" s="42"/>
      <c r="I192" s="42"/>
      <c r="J192" s="42"/>
    </row>
    <row r="193" spans="1:10" ht="23.25" customHeight="1">
      <c r="A193" s="41"/>
      <c r="B193" s="17"/>
      <c r="C193" s="17"/>
      <c r="D193" s="41"/>
      <c r="E193" s="17"/>
      <c r="F193" s="17"/>
      <c r="G193" s="42"/>
      <c r="H193" s="42"/>
      <c r="I193" s="42"/>
      <c r="J193" s="42"/>
    </row>
    <row r="194" spans="1:10" ht="23.25" customHeight="1">
      <c r="A194" s="41"/>
      <c r="B194" s="17"/>
      <c r="C194" s="17"/>
      <c r="D194" s="41"/>
      <c r="E194" s="17"/>
      <c r="F194" s="17"/>
      <c r="G194" s="42"/>
      <c r="H194" s="42"/>
      <c r="I194" s="42"/>
      <c r="J194" s="42"/>
    </row>
    <row r="195" spans="1:10" ht="23.25" customHeight="1">
      <c r="A195" s="41"/>
      <c r="B195" s="17"/>
      <c r="C195" s="17"/>
      <c r="D195" s="41"/>
      <c r="E195" s="17"/>
      <c r="F195" s="17"/>
      <c r="G195" s="42"/>
      <c r="H195" s="42"/>
      <c r="I195" s="42"/>
      <c r="J195" s="42"/>
    </row>
    <row r="196" spans="1:10" ht="23.25" customHeight="1">
      <c r="A196" s="41"/>
      <c r="B196" s="17"/>
      <c r="C196" s="17"/>
      <c r="D196" s="41"/>
      <c r="E196" s="17"/>
      <c r="F196" s="17"/>
      <c r="G196" s="42"/>
      <c r="H196" s="42"/>
      <c r="I196" s="42"/>
      <c r="J196" s="42"/>
    </row>
    <row r="197" spans="1:10" ht="23.25" customHeight="1">
      <c r="A197" s="41"/>
      <c r="B197" s="17"/>
      <c r="C197" s="17"/>
      <c r="D197" s="41"/>
      <c r="E197" s="17"/>
      <c r="F197" s="17"/>
      <c r="G197" s="42"/>
      <c r="H197" s="42"/>
      <c r="I197" s="42"/>
      <c r="J197" s="42"/>
    </row>
    <row r="198" spans="1:10" ht="23.25" customHeight="1">
      <c r="A198" s="41"/>
      <c r="B198" s="17"/>
      <c r="C198" s="17"/>
      <c r="D198" s="41"/>
      <c r="E198" s="17"/>
      <c r="F198" s="17"/>
      <c r="G198" s="42"/>
      <c r="H198" s="42"/>
      <c r="I198" s="42"/>
      <c r="J198" s="42"/>
    </row>
  </sheetData>
  <sheetProtection/>
  <mergeCells count="2">
    <mergeCell ref="G1:I1"/>
    <mergeCell ref="A126:F126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  <rowBreaks count="2" manualBreakCount="2">
    <brk id="34" max="9" man="1"/>
    <brk id="10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16"/>
  <sheetViews>
    <sheetView workbookViewId="0" topLeftCell="A205">
      <selection activeCell="J193" sqref="J193"/>
    </sheetView>
  </sheetViews>
  <sheetFormatPr defaultColWidth="9.140625" defaultRowHeight="23.25" customHeight="1"/>
  <cols>
    <col min="1" max="1" width="7.7109375" style="53" customWidth="1"/>
    <col min="2" max="2" width="12.7109375" style="6" customWidth="1"/>
    <col min="3" max="3" width="15.7109375" style="6" customWidth="1"/>
    <col min="4" max="4" width="8.00390625" style="53" hidden="1" customWidth="1"/>
    <col min="5" max="5" width="4.8515625" style="55" hidden="1" customWidth="1"/>
    <col min="6" max="6" width="20.7109375" style="54" customWidth="1"/>
    <col min="7" max="9" width="9.7109375" style="49" customWidth="1"/>
    <col min="10" max="10" width="9.7109375" style="6" customWidth="1"/>
    <col min="11" max="16384" width="9.140625" style="6" customWidth="1"/>
  </cols>
  <sheetData>
    <row r="1" spans="1:10" ht="21.75" customHeight="1">
      <c r="A1" s="575" t="s">
        <v>24</v>
      </c>
      <c r="B1" s="584" t="s">
        <v>25</v>
      </c>
      <c r="C1" s="575" t="s">
        <v>26</v>
      </c>
      <c r="D1" s="77" t="s">
        <v>27</v>
      </c>
      <c r="E1" s="576" t="s">
        <v>263</v>
      </c>
      <c r="F1" s="77" t="s">
        <v>28</v>
      </c>
      <c r="G1" s="911" t="s">
        <v>22</v>
      </c>
      <c r="H1" s="912"/>
      <c r="I1" s="913"/>
      <c r="J1" s="585" t="s">
        <v>1676</v>
      </c>
    </row>
    <row r="2" spans="1:10" ht="21.75" customHeight="1">
      <c r="A2" s="578"/>
      <c r="B2" s="586"/>
      <c r="C2" s="578"/>
      <c r="D2" s="85"/>
      <c r="E2" s="579" t="s">
        <v>257</v>
      </c>
      <c r="F2" s="379"/>
      <c r="G2" s="580" t="s">
        <v>408</v>
      </c>
      <c r="H2" s="580" t="s">
        <v>409</v>
      </c>
      <c r="I2" s="580" t="s">
        <v>29</v>
      </c>
      <c r="J2" s="587" t="s">
        <v>1677</v>
      </c>
    </row>
    <row r="3" spans="1:10" ht="21.75" customHeight="1">
      <c r="A3" s="588" t="s">
        <v>67</v>
      </c>
      <c r="B3" s="252" t="s">
        <v>68</v>
      </c>
      <c r="C3" s="589" t="s">
        <v>70</v>
      </c>
      <c r="D3" s="588"/>
      <c r="E3" s="590">
        <v>10</v>
      </c>
      <c r="F3" s="146" t="s">
        <v>1631</v>
      </c>
      <c r="G3" s="214">
        <f>'1 ประชากรราย หมู่บ้าน'!E123</f>
        <v>382</v>
      </c>
      <c r="H3" s="214">
        <f>'1 ประชากรราย หมู่บ้าน'!F123</f>
        <v>378</v>
      </c>
      <c r="I3" s="214" t="e">
        <f>'1 ประชากรราย หมู่บ้าน'!G123</f>
        <v>#N/A</v>
      </c>
      <c r="J3" s="214">
        <f>'1 ประชากรราย หมู่บ้าน'!H123</f>
        <v>521</v>
      </c>
    </row>
    <row r="4" spans="1:10" ht="21.75" customHeight="1">
      <c r="A4" s="591"/>
      <c r="B4" s="188"/>
      <c r="C4" s="159" t="s">
        <v>308</v>
      </c>
      <c r="D4" s="591"/>
      <c r="E4" s="592"/>
      <c r="F4" s="118" t="s">
        <v>1632</v>
      </c>
      <c r="G4" s="214">
        <f>'1 ประชากรราย หมู่บ้าน'!E124</f>
        <v>284</v>
      </c>
      <c r="H4" s="214">
        <f>'1 ประชากรราย หมู่บ้าน'!F124</f>
        <v>321</v>
      </c>
      <c r="I4" s="214" t="e">
        <f>'1 ประชากรราย หมู่บ้าน'!G124</f>
        <v>#N/A</v>
      </c>
      <c r="J4" s="214">
        <f>'1 ประชากรราย หมู่บ้าน'!H124</f>
        <v>445</v>
      </c>
    </row>
    <row r="5" spans="1:10" ht="21.75" customHeight="1">
      <c r="A5" s="591"/>
      <c r="B5" s="188"/>
      <c r="C5" s="159"/>
      <c r="D5" s="591"/>
      <c r="E5" s="592"/>
      <c r="F5" s="118" t="s">
        <v>1640</v>
      </c>
      <c r="G5" s="214">
        <f>'1 ประชากรราย หมู่บ้าน'!E125</f>
        <v>279</v>
      </c>
      <c r="H5" s="214">
        <f>'1 ประชากรราย หมู่บ้าน'!F125</f>
        <v>307</v>
      </c>
      <c r="I5" s="214" t="e">
        <f>'1 ประชากรราย หมู่บ้าน'!G125</f>
        <v>#N/A</v>
      </c>
      <c r="J5" s="214">
        <f>'1 ประชากรราย หมู่บ้าน'!H125</f>
        <v>328</v>
      </c>
    </row>
    <row r="6" spans="1:10" ht="21.75" customHeight="1">
      <c r="A6" s="591"/>
      <c r="B6" s="188"/>
      <c r="C6" s="159"/>
      <c r="D6" s="591"/>
      <c r="E6" s="592"/>
      <c r="F6" s="118" t="s">
        <v>1633</v>
      </c>
      <c r="G6" s="214">
        <f>'1 ประชากรราย หมู่บ้าน'!E126</f>
        <v>206</v>
      </c>
      <c r="H6" s="214">
        <f>'1 ประชากรราย หมู่บ้าน'!F126</f>
        <v>226</v>
      </c>
      <c r="I6" s="214" t="e">
        <f>'1 ประชากรราย หมู่บ้าน'!G126</f>
        <v>#N/A</v>
      </c>
      <c r="J6" s="214">
        <f>'1 ประชากรราย หมู่บ้าน'!H126</f>
        <v>155</v>
      </c>
    </row>
    <row r="7" spans="1:10" ht="21.75" customHeight="1">
      <c r="A7" s="591"/>
      <c r="B7" s="188"/>
      <c r="C7" s="159"/>
      <c r="D7" s="591"/>
      <c r="E7" s="592"/>
      <c r="F7" s="118" t="s">
        <v>1641</v>
      </c>
      <c r="G7" s="214">
        <f>'1 ประชากรราย หมู่บ้าน'!E127</f>
        <v>381</v>
      </c>
      <c r="H7" s="214">
        <f>'1 ประชากรราย หมู่บ้าน'!F127</f>
        <v>462</v>
      </c>
      <c r="I7" s="214" t="e">
        <f>'1 ประชากรราย หมู่บ้าน'!G127</f>
        <v>#N/A</v>
      </c>
      <c r="J7" s="214">
        <f>'1 ประชากรราย หมู่บ้าน'!H127</f>
        <v>733</v>
      </c>
    </row>
    <row r="8" spans="1:10" ht="21.75" customHeight="1">
      <c r="A8" s="591"/>
      <c r="B8" s="188"/>
      <c r="C8" s="159"/>
      <c r="D8" s="591"/>
      <c r="E8" s="592"/>
      <c r="F8" s="118" t="s">
        <v>1637</v>
      </c>
      <c r="G8" s="214">
        <f>'1 ประชากรราย หมู่บ้าน'!E128</f>
        <v>494</v>
      </c>
      <c r="H8" s="214">
        <f>'1 ประชากรราย หมู่บ้าน'!F128</f>
        <v>524</v>
      </c>
      <c r="I8" s="214" t="e">
        <f>'1 ประชากรราย หมู่บ้าน'!G128</f>
        <v>#N/A</v>
      </c>
      <c r="J8" s="214">
        <f>'1 ประชากรราย หมู่บ้าน'!H128</f>
        <v>321</v>
      </c>
    </row>
    <row r="9" spans="1:10" ht="21.75" customHeight="1">
      <c r="A9" s="591"/>
      <c r="B9" s="188"/>
      <c r="C9" s="159"/>
      <c r="D9" s="591"/>
      <c r="E9" s="592"/>
      <c r="F9" s="118" t="s">
        <v>1634</v>
      </c>
      <c r="G9" s="214">
        <f>'1 ประชากรราย หมู่บ้าน'!E129</f>
        <v>292</v>
      </c>
      <c r="H9" s="214">
        <f>'1 ประชากรราย หมู่บ้าน'!F129</f>
        <v>269</v>
      </c>
      <c r="I9" s="214" t="e">
        <f>'1 ประชากรราย หมู่บ้าน'!G129</f>
        <v>#N/A</v>
      </c>
      <c r="J9" s="214">
        <f>'1 ประชากรราย หมู่บ้าน'!H129</f>
        <v>320</v>
      </c>
    </row>
    <row r="10" spans="1:10" ht="21.75" customHeight="1">
      <c r="A10" s="591"/>
      <c r="B10" s="188"/>
      <c r="C10" s="159"/>
      <c r="D10" s="591"/>
      <c r="E10" s="592"/>
      <c r="F10" s="118" t="s">
        <v>1636</v>
      </c>
      <c r="G10" s="214">
        <f>'1 ประชากรราย หมู่บ้าน'!E130</f>
        <v>342</v>
      </c>
      <c r="H10" s="214">
        <f>'1 ประชากรราย หมู่บ้าน'!F130</f>
        <v>386</v>
      </c>
      <c r="I10" s="214" t="e">
        <f>'1 ประชากรราย หมู่บ้าน'!G130</f>
        <v>#N/A</v>
      </c>
      <c r="J10" s="214">
        <f>'1 ประชากรราย หมู่บ้าน'!H130</f>
        <v>321</v>
      </c>
    </row>
    <row r="11" spans="1:10" ht="21.75" customHeight="1">
      <c r="A11" s="591"/>
      <c r="B11" s="188"/>
      <c r="C11" s="159"/>
      <c r="D11" s="591"/>
      <c r="E11" s="592"/>
      <c r="F11" s="118" t="s">
        <v>1635</v>
      </c>
      <c r="G11" s="214">
        <f>'1 ประชากรราย หมู่บ้าน'!E131</f>
        <v>242</v>
      </c>
      <c r="H11" s="214">
        <f>'1 ประชากรราย หมู่บ้าน'!F131</f>
        <v>234</v>
      </c>
      <c r="I11" s="214" t="e">
        <f>'1 ประชากรราย หมู่บ้าน'!G131</f>
        <v>#N/A</v>
      </c>
      <c r="J11" s="214">
        <f>'1 ประชากรราย หมู่บ้าน'!H131</f>
        <v>162</v>
      </c>
    </row>
    <row r="12" spans="1:10" ht="21.75" customHeight="1">
      <c r="A12" s="591"/>
      <c r="B12" s="188"/>
      <c r="C12" s="159"/>
      <c r="D12" s="591"/>
      <c r="E12" s="592"/>
      <c r="F12" s="118" t="s">
        <v>301</v>
      </c>
      <c r="G12" s="157">
        <f>'1 ประชากรราย หมู่บ้าน'!E132</f>
        <v>478</v>
      </c>
      <c r="H12" s="157">
        <f>'1 ประชากรราย หมู่บ้าน'!F132</f>
        <v>499</v>
      </c>
      <c r="I12" s="157" t="e">
        <f>'1 ประชากรราย หมู่บ้าน'!G132</f>
        <v>#N/A</v>
      </c>
      <c r="J12" s="157">
        <f>'1 ประชากรราย หมู่บ้าน'!H132</f>
        <v>456</v>
      </c>
    </row>
    <row r="13" spans="1:10" ht="21.75" customHeight="1">
      <c r="A13" s="591"/>
      <c r="B13" s="188"/>
      <c r="C13" s="159"/>
      <c r="D13" s="591"/>
      <c r="E13" s="592"/>
      <c r="F13" s="593" t="s">
        <v>561</v>
      </c>
      <c r="G13" s="337">
        <f>'1 ประชากรราย หมู่บ้าน'!E133</f>
        <v>229</v>
      </c>
      <c r="H13" s="337">
        <f>'1 ประชากรราย หมู่บ้าน'!F133</f>
        <v>177</v>
      </c>
      <c r="I13" s="337" t="e">
        <f>'1 ประชากรราย หมู่บ้าน'!G133</f>
        <v>#N/A</v>
      </c>
      <c r="J13" s="337">
        <f>'1 ประชากรราย หมู่บ้าน'!H133</f>
        <v>3</v>
      </c>
    </row>
    <row r="14" spans="1:10" ht="21.75" customHeight="1">
      <c r="A14" s="591"/>
      <c r="B14" s="188"/>
      <c r="C14" s="159"/>
      <c r="D14" s="591"/>
      <c r="E14" s="592"/>
      <c r="F14" s="594" t="s">
        <v>29</v>
      </c>
      <c r="G14" s="214">
        <f>SUM(G3:G13)</f>
        <v>3609</v>
      </c>
      <c r="H14" s="214">
        <f>SUM(H3:H13)</f>
        <v>3783</v>
      </c>
      <c r="I14" s="534" t="e">
        <f>SUM(I3:I13)</f>
        <v>#N/A</v>
      </c>
      <c r="J14" s="214">
        <f>SUM(J3:J13)</f>
        <v>3765</v>
      </c>
    </row>
    <row r="15" spans="1:10" ht="21.75" customHeight="1">
      <c r="A15" s="591"/>
      <c r="B15" s="188"/>
      <c r="C15" s="159" t="s">
        <v>258</v>
      </c>
      <c r="D15" s="591"/>
      <c r="E15" s="592" t="e">
        <f>SUM(E16+E21+E25+E31+E37+E47+E54+E63+E67+E76+E81+E86+E89+E101+E108+E118+E132+E141+E148+E161+E173+E189+#REF!)</f>
        <v>#REF!</v>
      </c>
      <c r="F15" s="159"/>
      <c r="G15" s="595"/>
      <c r="H15" s="595"/>
      <c r="I15" s="596"/>
      <c r="J15" s="595"/>
    </row>
    <row r="16" spans="1:10" ht="21.75" customHeight="1">
      <c r="A16" s="591"/>
      <c r="B16" s="188" t="s">
        <v>69</v>
      </c>
      <c r="C16" s="159" t="s">
        <v>1534</v>
      </c>
      <c r="D16" s="597">
        <v>3</v>
      </c>
      <c r="E16" s="592">
        <v>4</v>
      </c>
      <c r="F16" s="160" t="s">
        <v>71</v>
      </c>
      <c r="G16" s="214">
        <f>'1 ประชากรราย หมู่บ้าน'!E302</f>
        <v>223</v>
      </c>
      <c r="H16" s="214">
        <f>'1 ประชากรราย หมู่บ้าน'!F302</f>
        <v>230</v>
      </c>
      <c r="I16" s="214" t="e">
        <f>'1 ประชากรราย หมู่บ้าน'!G302</f>
        <v>#N/A</v>
      </c>
      <c r="J16" s="214">
        <f>'1 ประชากรราย หมู่บ้าน'!H302</f>
        <v>263</v>
      </c>
    </row>
    <row r="17" spans="1:10" ht="21.75" customHeight="1">
      <c r="A17" s="591"/>
      <c r="B17" s="188"/>
      <c r="C17" s="159" t="s">
        <v>234</v>
      </c>
      <c r="D17" s="598"/>
      <c r="E17" s="592"/>
      <c r="F17" s="118" t="s">
        <v>72</v>
      </c>
      <c r="G17" s="214">
        <f>'1 ประชากรราย หมู่บ้าน'!E303</f>
        <v>313</v>
      </c>
      <c r="H17" s="214">
        <f>'1 ประชากรราย หมู่บ้าน'!F303</f>
        <v>329</v>
      </c>
      <c r="I17" s="214" t="e">
        <f>'1 ประชากรราย หมู่บ้าน'!G303</f>
        <v>#N/A</v>
      </c>
      <c r="J17" s="214">
        <f>'1 ประชากรราย หมู่บ้าน'!H303</f>
        <v>197</v>
      </c>
    </row>
    <row r="18" spans="1:10" ht="21.75" customHeight="1">
      <c r="A18" s="591"/>
      <c r="B18" s="188"/>
      <c r="C18" s="159"/>
      <c r="D18" s="598"/>
      <c r="E18" s="592"/>
      <c r="F18" s="118" t="s">
        <v>73</v>
      </c>
      <c r="G18" s="214">
        <f>'1 ประชากรราย หมู่บ้าน'!E304</f>
        <v>154</v>
      </c>
      <c r="H18" s="214">
        <f>'1 ประชากรราย หมู่บ้าน'!F304</f>
        <v>161</v>
      </c>
      <c r="I18" s="214" t="e">
        <f>'1 ประชากรราย หมู่บ้าน'!G304</f>
        <v>#N/A</v>
      </c>
      <c r="J18" s="214">
        <f>'1 ประชากรราย หมู่บ้าน'!H304</f>
        <v>122</v>
      </c>
    </row>
    <row r="19" spans="1:10" ht="21.75" customHeight="1">
      <c r="A19" s="591"/>
      <c r="B19" s="188"/>
      <c r="C19" s="159"/>
      <c r="D19" s="598"/>
      <c r="E19" s="592"/>
      <c r="F19" s="599" t="s">
        <v>1779</v>
      </c>
      <c r="G19" s="214">
        <f>'1 ประชากรราย หมู่บ้าน'!E306</f>
        <v>239</v>
      </c>
      <c r="H19" s="214">
        <f>'1 ประชากรราย หมู่บ้าน'!F306</f>
        <v>276</v>
      </c>
      <c r="I19" s="214" t="e">
        <f>'1 ประชากรราย หมู่บ้าน'!G306</f>
        <v>#N/A</v>
      </c>
      <c r="J19" s="214">
        <f>'1 ประชากรราย หมู่บ้าน'!H306</f>
        <v>276</v>
      </c>
    </row>
    <row r="20" spans="1:10" ht="21.75" customHeight="1">
      <c r="A20" s="591"/>
      <c r="B20" s="188"/>
      <c r="C20" s="159"/>
      <c r="D20" s="598"/>
      <c r="E20" s="592"/>
      <c r="F20" s="594" t="s">
        <v>29</v>
      </c>
      <c r="G20" s="534">
        <f>SUM(G16:G19)</f>
        <v>929</v>
      </c>
      <c r="H20" s="534">
        <f>SUM(H16:H19)</f>
        <v>996</v>
      </c>
      <c r="I20" s="534" t="e">
        <f>SUM(I16:I19)</f>
        <v>#N/A</v>
      </c>
      <c r="J20" s="534">
        <f>SUM(J16:J19)</f>
        <v>858</v>
      </c>
    </row>
    <row r="21" spans="1:10" ht="21.75" customHeight="1">
      <c r="A21" s="591"/>
      <c r="B21" s="188"/>
      <c r="C21" s="159" t="s">
        <v>1535</v>
      </c>
      <c r="D21" s="598">
        <v>3</v>
      </c>
      <c r="E21" s="592">
        <v>3</v>
      </c>
      <c r="F21" s="600" t="s">
        <v>1835</v>
      </c>
      <c r="G21" s="157">
        <f>'1 ประชากรราย หมู่บ้าน'!E305</f>
        <v>303</v>
      </c>
      <c r="H21" s="157">
        <f>'1 ประชากรราย หมู่บ้าน'!F305</f>
        <v>303</v>
      </c>
      <c r="I21" s="157" t="e">
        <f>'1 ประชากรราย หมู่บ้าน'!G305</f>
        <v>#N/A</v>
      </c>
      <c r="J21" s="157">
        <f>'1 ประชากรราย หมู่บ้าน'!H305</f>
        <v>241</v>
      </c>
    </row>
    <row r="22" spans="1:10" ht="21.75" customHeight="1">
      <c r="A22" s="591"/>
      <c r="B22" s="188"/>
      <c r="C22" s="159" t="s">
        <v>1583</v>
      </c>
      <c r="D22" s="601"/>
      <c r="E22" s="592"/>
      <c r="F22" s="118" t="s">
        <v>517</v>
      </c>
      <c r="G22" s="157">
        <f>'1 ประชากรราย หมู่บ้าน'!E309</f>
        <v>368</v>
      </c>
      <c r="H22" s="157">
        <f>'1 ประชากรราย หมู่บ้าน'!F309</f>
        <v>385</v>
      </c>
      <c r="I22" s="157" t="e">
        <f>'1 ประชากรราย หมู่บ้าน'!G309</f>
        <v>#N/A</v>
      </c>
      <c r="J22" s="157">
        <f>'1 ประชากรราย หมู่บ้าน'!H309</f>
        <v>264</v>
      </c>
    </row>
    <row r="23" spans="1:10" ht="21.75" customHeight="1">
      <c r="A23" s="591"/>
      <c r="B23" s="188"/>
      <c r="C23" s="159"/>
      <c r="D23" s="601"/>
      <c r="E23" s="592"/>
      <c r="F23" s="602" t="s">
        <v>1643</v>
      </c>
      <c r="G23" s="157">
        <f>'1 ประชากรราย หมู่บ้าน'!E310</f>
        <v>239</v>
      </c>
      <c r="H23" s="157">
        <f>'1 ประชากรราย หมู่บ้าน'!F310</f>
        <v>235</v>
      </c>
      <c r="I23" s="157" t="e">
        <f>'1 ประชากรราย หมู่บ้าน'!G310</f>
        <v>#N/A</v>
      </c>
      <c r="J23" s="157">
        <f>'1 ประชากรราย หมู่บ้าน'!H310</f>
        <v>196</v>
      </c>
    </row>
    <row r="24" spans="1:13" ht="21.75" customHeight="1">
      <c r="A24" s="591"/>
      <c r="B24" s="188"/>
      <c r="C24" s="159"/>
      <c r="D24" s="601"/>
      <c r="E24" s="592"/>
      <c r="F24" s="594" t="s">
        <v>29</v>
      </c>
      <c r="G24" s="534">
        <f>SUM(G21:G23)</f>
        <v>910</v>
      </c>
      <c r="H24" s="534">
        <f>SUM(H21:H23)</f>
        <v>923</v>
      </c>
      <c r="I24" s="534" t="e">
        <f>SUM(I21:I23)</f>
        <v>#N/A</v>
      </c>
      <c r="J24" s="534">
        <f>SUM(J21:J23)</f>
        <v>701</v>
      </c>
      <c r="K24" s="50"/>
      <c r="L24" s="50"/>
      <c r="M24" s="50"/>
    </row>
    <row r="25" spans="1:10" ht="21.75" customHeight="1">
      <c r="A25" s="591"/>
      <c r="B25" s="188"/>
      <c r="C25" s="159" t="s">
        <v>1506</v>
      </c>
      <c r="D25" s="601">
        <v>2</v>
      </c>
      <c r="E25" s="592">
        <v>5</v>
      </c>
      <c r="F25" s="146" t="s">
        <v>74</v>
      </c>
      <c r="G25" s="157">
        <f>'1 ประชากรราย หมู่บ้าน'!E307</f>
        <v>160</v>
      </c>
      <c r="H25" s="157">
        <f>'1 ประชากรราย หมู่บ้าน'!F307</f>
        <v>154</v>
      </c>
      <c r="I25" s="157" t="e">
        <f>'1 ประชากรราย หมู่บ้าน'!G307</f>
        <v>#N/A</v>
      </c>
      <c r="J25" s="157">
        <f>'1 ประชากรราย หมู่บ้าน'!H307</f>
        <v>93</v>
      </c>
    </row>
    <row r="26" spans="1:10" ht="21.75" customHeight="1">
      <c r="A26" s="591"/>
      <c r="B26" s="188"/>
      <c r="C26" s="159" t="s">
        <v>1536</v>
      </c>
      <c r="D26" s="598"/>
      <c r="E26" s="592"/>
      <c r="F26" s="603" t="s">
        <v>1766</v>
      </c>
      <c r="G26" s="157">
        <f>'1 ประชากรราย หมู่บ้าน'!E308</f>
        <v>241</v>
      </c>
      <c r="H26" s="157">
        <f>'1 ประชากรราย หมู่บ้าน'!F308</f>
        <v>280</v>
      </c>
      <c r="I26" s="157" t="e">
        <f>'1 ประชากรราย หมู่บ้าน'!G308</f>
        <v>#N/A</v>
      </c>
      <c r="J26" s="157">
        <f>'1 ประชากรราย หมู่บ้าน'!H308</f>
        <v>224</v>
      </c>
    </row>
    <row r="27" spans="1:10" ht="21.75" customHeight="1">
      <c r="A27" s="591"/>
      <c r="B27" s="188"/>
      <c r="C27" s="159"/>
      <c r="D27" s="598"/>
      <c r="E27" s="592"/>
      <c r="F27" s="118" t="s">
        <v>1767</v>
      </c>
      <c r="G27" s="157">
        <f>'1 ประชากรราย หมู่บ้าน'!E151</f>
        <v>292</v>
      </c>
      <c r="H27" s="157">
        <f>'1 ประชากรราย หมู่บ้าน'!F151</f>
        <v>337</v>
      </c>
      <c r="I27" s="157" t="e">
        <f>'1 ประชากรราย หมู่บ้าน'!G151</f>
        <v>#N/A</v>
      </c>
      <c r="J27" s="157">
        <f>'1 ประชากรราย หมู่บ้าน'!H151</f>
        <v>245</v>
      </c>
    </row>
    <row r="28" spans="1:10" ht="21.75" customHeight="1">
      <c r="A28" s="367"/>
      <c r="B28" s="329"/>
      <c r="C28" s="329"/>
      <c r="D28" s="367"/>
      <c r="E28" s="546"/>
      <c r="F28" s="215" t="s">
        <v>1768</v>
      </c>
      <c r="G28" s="157">
        <f>'1 ประชากรราย หมู่บ้าน'!E154</f>
        <v>248</v>
      </c>
      <c r="H28" s="157">
        <f>'1 ประชากรราย หมู่บ้าน'!F154</f>
        <v>260</v>
      </c>
      <c r="I28" s="157" t="e">
        <f>'1 ประชากรราย หมู่บ้าน'!G154</f>
        <v>#N/A</v>
      </c>
      <c r="J28" s="157">
        <f>'1 ประชากรราย หมู่บ้าน'!H154</f>
        <v>260</v>
      </c>
    </row>
    <row r="29" spans="1:10" ht="21.75" customHeight="1">
      <c r="A29" s="367"/>
      <c r="B29" s="329"/>
      <c r="C29" s="329"/>
      <c r="D29" s="367"/>
      <c r="E29" s="546"/>
      <c r="F29" s="604" t="s">
        <v>1769</v>
      </c>
      <c r="G29" s="157">
        <f>'1 ประชากรราย หมู่บ้าน'!E155</f>
        <v>189</v>
      </c>
      <c r="H29" s="157">
        <f>'1 ประชากรราย หมู่บ้าน'!F155</f>
        <v>210</v>
      </c>
      <c r="I29" s="157" t="e">
        <f>'1 ประชากรราย หมู่บ้าน'!G155</f>
        <v>#N/A</v>
      </c>
      <c r="J29" s="157">
        <f>'1 ประชากรราย หมู่บ้าน'!H155</f>
        <v>221</v>
      </c>
    </row>
    <row r="30" spans="1:10" ht="21.75" customHeight="1">
      <c r="A30" s="591"/>
      <c r="B30" s="188"/>
      <c r="C30" s="159"/>
      <c r="D30" s="601"/>
      <c r="E30" s="592"/>
      <c r="F30" s="594" t="s">
        <v>29</v>
      </c>
      <c r="G30" s="534">
        <f>SUM(G25:G29)</f>
        <v>1130</v>
      </c>
      <c r="H30" s="534">
        <f>SUM(H25:H29)</f>
        <v>1241</v>
      </c>
      <c r="I30" s="534" t="e">
        <f>SUM(I25:I29)</f>
        <v>#N/A</v>
      </c>
      <c r="J30" s="534">
        <f>SUM(J25:J29)</f>
        <v>1043</v>
      </c>
    </row>
    <row r="31" spans="1:10" ht="21.75" customHeight="1">
      <c r="A31" s="367"/>
      <c r="B31" s="188" t="s">
        <v>75</v>
      </c>
      <c r="C31" s="159" t="s">
        <v>1492</v>
      </c>
      <c r="D31" s="601">
        <v>3</v>
      </c>
      <c r="E31" s="592">
        <v>5</v>
      </c>
      <c r="F31" s="178" t="s">
        <v>80</v>
      </c>
      <c r="G31" s="208">
        <f>'1 ประชากรราย หมู่บ้าน'!E150</f>
        <v>199</v>
      </c>
      <c r="H31" s="208">
        <f>'1 ประชากรราย หมู่บ้าน'!F150</f>
        <v>188</v>
      </c>
      <c r="I31" s="208" t="e">
        <f>'1 ประชากรราย หมู่บ้าน'!G150</f>
        <v>#N/A</v>
      </c>
      <c r="J31" s="208">
        <f>'1 ประชากรราย หมู่บ้าน'!H150</f>
        <v>132</v>
      </c>
    </row>
    <row r="32" spans="1:10" ht="21.75" customHeight="1">
      <c r="A32" s="367"/>
      <c r="B32" s="188"/>
      <c r="C32" s="159" t="s">
        <v>1537</v>
      </c>
      <c r="D32" s="601"/>
      <c r="E32" s="592"/>
      <c r="F32" s="215" t="s">
        <v>81</v>
      </c>
      <c r="G32" s="157">
        <f>'1 ประชากรราย หมู่บ้าน'!E152</f>
        <v>247</v>
      </c>
      <c r="H32" s="157">
        <f>'1 ประชากรราย หมู่บ้าน'!F152</f>
        <v>260</v>
      </c>
      <c r="I32" s="157" t="e">
        <f>'1 ประชากรราย หมู่บ้าน'!G152</f>
        <v>#N/A</v>
      </c>
      <c r="J32" s="157">
        <f>'1 ประชากรราย หมู่บ้าน'!H152</f>
        <v>195</v>
      </c>
    </row>
    <row r="33" spans="1:10" ht="21.75" customHeight="1">
      <c r="A33" s="367"/>
      <c r="B33" s="188"/>
      <c r="C33" s="159"/>
      <c r="D33" s="598"/>
      <c r="E33" s="592"/>
      <c r="F33" s="215" t="s">
        <v>82</v>
      </c>
      <c r="G33" s="157">
        <f>'1 ประชากรราย หมู่บ้าน'!E153</f>
        <v>410</v>
      </c>
      <c r="H33" s="157">
        <f>'1 ประชากรราย หมู่บ้าน'!F153</f>
        <v>427</v>
      </c>
      <c r="I33" s="157" t="e">
        <f>'1 ประชากรราย หมู่บ้าน'!G153</f>
        <v>#N/A</v>
      </c>
      <c r="J33" s="157">
        <f>'1 ประชากรราย หมู่บ้าน'!H153</f>
        <v>347</v>
      </c>
    </row>
    <row r="34" spans="1:10" ht="21.75" customHeight="1">
      <c r="A34" s="367"/>
      <c r="B34" s="188"/>
      <c r="C34" s="159"/>
      <c r="D34" s="601"/>
      <c r="E34" s="592"/>
      <c r="F34" s="215" t="s">
        <v>83</v>
      </c>
      <c r="G34" s="157">
        <f>'1 ประชากรราย หมู่บ้าน'!E156</f>
        <v>309</v>
      </c>
      <c r="H34" s="157">
        <f>'1 ประชากรราย หมู่บ้าน'!F156</f>
        <v>321</v>
      </c>
      <c r="I34" s="157" t="e">
        <f>'1 ประชากรราย หมู่บ้าน'!G156</f>
        <v>#N/A</v>
      </c>
      <c r="J34" s="157">
        <f>'1 ประชากรราย หมู่บ้าน'!H156</f>
        <v>205</v>
      </c>
    </row>
    <row r="35" spans="1:10" ht="21.75" customHeight="1">
      <c r="A35" s="367"/>
      <c r="B35" s="188"/>
      <c r="C35" s="159"/>
      <c r="D35" s="601"/>
      <c r="E35" s="592"/>
      <c r="F35" s="605" t="s">
        <v>1765</v>
      </c>
      <c r="G35" s="337">
        <f>'1 ประชากรราย หมู่บ้าน'!E157</f>
        <v>478</v>
      </c>
      <c r="H35" s="337">
        <f>'1 ประชากรราย หมู่บ้าน'!F157</f>
        <v>541</v>
      </c>
      <c r="I35" s="337" t="e">
        <f>'1 ประชากรราย หมู่บ้าน'!G157</f>
        <v>#N/A</v>
      </c>
      <c r="J35" s="337">
        <f>'1 ประชากรราย หมู่บ้าน'!H157</f>
        <v>611</v>
      </c>
    </row>
    <row r="36" spans="1:10" ht="21.75" customHeight="1">
      <c r="A36" s="606"/>
      <c r="B36" s="279"/>
      <c r="C36" s="168"/>
      <c r="D36" s="601"/>
      <c r="E36" s="592"/>
      <c r="F36" s="168" t="s">
        <v>29</v>
      </c>
      <c r="G36" s="582">
        <f>SUM(G31:G35)</f>
        <v>1643</v>
      </c>
      <c r="H36" s="582">
        <f>SUM(H31:H35)</f>
        <v>1737</v>
      </c>
      <c r="I36" s="582" t="e">
        <f>SUM(I31:I35)</f>
        <v>#N/A</v>
      </c>
      <c r="J36" s="582">
        <f>SUM(J31:J35)</f>
        <v>1490</v>
      </c>
    </row>
    <row r="37" spans="1:10" ht="18.75" customHeight="1">
      <c r="A37" s="588" t="s">
        <v>67</v>
      </c>
      <c r="B37" s="188" t="s">
        <v>76</v>
      </c>
      <c r="C37" s="159" t="s">
        <v>1530</v>
      </c>
      <c r="D37" s="598">
        <v>4</v>
      </c>
      <c r="E37" s="592">
        <v>7</v>
      </c>
      <c r="F37" s="252" t="s">
        <v>1125</v>
      </c>
      <c r="G37" s="595"/>
      <c r="H37" s="595"/>
      <c r="I37" s="607"/>
      <c r="J37" s="595"/>
    </row>
    <row r="38" spans="1:10" ht="18.75" customHeight="1">
      <c r="A38" s="367"/>
      <c r="B38" s="188"/>
      <c r="C38" s="159"/>
      <c r="D38" s="598"/>
      <c r="E38" s="592"/>
      <c r="F38" s="160" t="s">
        <v>570</v>
      </c>
      <c r="G38" s="214">
        <f>'1 ประชากรราย หมู่บ้าน'!E251</f>
        <v>826</v>
      </c>
      <c r="H38" s="214">
        <f>'1 ประชากรราย หมู่บ้าน'!F251</f>
        <v>832</v>
      </c>
      <c r="I38" s="214" t="e">
        <f>'1 ประชากรราย หมู่บ้าน'!G251</f>
        <v>#N/A</v>
      </c>
      <c r="J38" s="214">
        <f>'1 ประชากรราย หมู่บ้าน'!H251</f>
        <v>686</v>
      </c>
    </row>
    <row r="39" spans="1:10" ht="18.75" customHeight="1">
      <c r="A39" s="367"/>
      <c r="B39" s="188"/>
      <c r="C39" s="159"/>
      <c r="D39" s="598"/>
      <c r="E39" s="592"/>
      <c r="F39" s="608" t="s">
        <v>1785</v>
      </c>
      <c r="G39" s="214">
        <f>'1 ประชากรราย หมู่บ้าน'!E252</f>
        <v>1053</v>
      </c>
      <c r="H39" s="214">
        <f>'1 ประชากรราย หมู่บ้าน'!F252</f>
        <v>1132</v>
      </c>
      <c r="I39" s="214" t="e">
        <f>'1 ประชากรราย หมู่บ้าน'!G252</f>
        <v>#N/A</v>
      </c>
      <c r="J39" s="214">
        <f>'1 ประชากรราย หมู่บ้าน'!H252</f>
        <v>1696</v>
      </c>
    </row>
    <row r="40" spans="1:10" ht="18.75" customHeight="1">
      <c r="A40" s="367"/>
      <c r="B40" s="188"/>
      <c r="C40" s="159"/>
      <c r="D40" s="598"/>
      <c r="E40" s="592"/>
      <c r="F40" s="215" t="s">
        <v>1783</v>
      </c>
      <c r="G40" s="214">
        <f>'1 ประชากรราย หมู่บ้าน'!E253</f>
        <v>432</v>
      </c>
      <c r="H40" s="214">
        <f>'1 ประชากรราย หมู่บ้าน'!F253</f>
        <v>449</v>
      </c>
      <c r="I40" s="214" t="e">
        <f>'1 ประชากรราย หมู่บ้าน'!G253</f>
        <v>#N/A</v>
      </c>
      <c r="J40" s="214">
        <f>'1 ประชากรราย หมู่บ้าน'!H253</f>
        <v>1236</v>
      </c>
    </row>
    <row r="41" spans="1:10" ht="18.75" customHeight="1">
      <c r="A41" s="367"/>
      <c r="B41" s="188"/>
      <c r="C41" s="159"/>
      <c r="D41" s="598"/>
      <c r="E41" s="592"/>
      <c r="F41" s="215" t="s">
        <v>1782</v>
      </c>
      <c r="G41" s="214">
        <f>'1 ประชากรราย หมู่บ้าน'!E254</f>
        <v>783</v>
      </c>
      <c r="H41" s="214">
        <f>'1 ประชากรราย หมู่บ้าน'!F254</f>
        <v>819</v>
      </c>
      <c r="I41" s="214" t="e">
        <f>'1 ประชากรราย หมู่บ้าน'!G254</f>
        <v>#N/A</v>
      </c>
      <c r="J41" s="214">
        <f>'1 ประชากรราย หมู่บ้าน'!H254</f>
        <v>535</v>
      </c>
    </row>
    <row r="42" spans="1:10" ht="18.75" customHeight="1">
      <c r="A42" s="367"/>
      <c r="B42" s="188"/>
      <c r="C42" s="159"/>
      <c r="D42" s="598"/>
      <c r="E42" s="592"/>
      <c r="F42" s="118" t="s">
        <v>1784</v>
      </c>
      <c r="G42" s="214">
        <f>'1 ประชากรราย หมู่บ้าน'!E255</f>
        <v>739</v>
      </c>
      <c r="H42" s="214">
        <f>'1 ประชากรราย หมู่บ้าน'!F255</f>
        <v>783</v>
      </c>
      <c r="I42" s="214" t="e">
        <f>'1 ประชากรราย หมู่บ้าน'!G255</f>
        <v>#N/A</v>
      </c>
      <c r="J42" s="214">
        <f>'1 ประชากรราย หมู่บ้าน'!H255</f>
        <v>616</v>
      </c>
    </row>
    <row r="43" spans="1:10" ht="18.75" customHeight="1">
      <c r="A43" s="367"/>
      <c r="B43" s="188"/>
      <c r="C43" s="159"/>
      <c r="D43" s="598"/>
      <c r="E43" s="592"/>
      <c r="F43" s="215" t="s">
        <v>1781</v>
      </c>
      <c r="G43" s="214">
        <f>'1 ประชากรราย หมู่บ้าน'!E256</f>
        <v>563</v>
      </c>
      <c r="H43" s="214">
        <f>'1 ประชากรราย หมู่บ้าน'!F256</f>
        <v>548</v>
      </c>
      <c r="I43" s="214" t="e">
        <f>'1 ประชากรราย หมู่บ้าน'!G256</f>
        <v>#N/A</v>
      </c>
      <c r="J43" s="214">
        <f>'1 ประชากรราย หมู่บ้าน'!H256</f>
        <v>294</v>
      </c>
    </row>
    <row r="44" spans="1:10" ht="18.75" customHeight="1">
      <c r="A44" s="367"/>
      <c r="B44" s="188"/>
      <c r="C44" s="159"/>
      <c r="D44" s="598"/>
      <c r="E44" s="592"/>
      <c r="F44" s="215" t="s">
        <v>1780</v>
      </c>
      <c r="G44" s="214">
        <f>'1 ประชากรราย หมู่บ้าน'!E257</f>
        <v>242</v>
      </c>
      <c r="H44" s="214">
        <f>'1 ประชากรราย หมู่บ้าน'!F257</f>
        <v>223</v>
      </c>
      <c r="I44" s="214" t="e">
        <f>'1 ประชากรราย หมู่บ้าน'!G257</f>
        <v>#N/A</v>
      </c>
      <c r="J44" s="214">
        <f>'1 ประชากรราย หมู่บ้าน'!H257</f>
        <v>233</v>
      </c>
    </row>
    <row r="45" spans="1:10" ht="18.75" customHeight="1">
      <c r="A45" s="591"/>
      <c r="B45" s="188"/>
      <c r="C45" s="159"/>
      <c r="D45" s="601"/>
      <c r="E45" s="592"/>
      <c r="F45" s="594" t="s">
        <v>29</v>
      </c>
      <c r="G45" s="534">
        <f>SUM(G38:G44)</f>
        <v>4638</v>
      </c>
      <c r="H45" s="534">
        <f>SUM(H38:H44)</f>
        <v>4786</v>
      </c>
      <c r="I45" s="534" t="e">
        <f>SUM(I38:I44)</f>
        <v>#N/A</v>
      </c>
      <c r="J45" s="534">
        <f>SUM(J38:J44)</f>
        <v>5296</v>
      </c>
    </row>
    <row r="46" spans="1:10" ht="18.75" customHeight="1">
      <c r="A46" s="367"/>
      <c r="B46" s="188" t="s">
        <v>78</v>
      </c>
      <c r="C46" s="159" t="s">
        <v>1531</v>
      </c>
      <c r="D46" s="367"/>
      <c r="E46" s="546"/>
      <c r="F46" s="252" t="s">
        <v>1125</v>
      </c>
      <c r="G46" s="214"/>
      <c r="H46" s="214"/>
      <c r="I46" s="214"/>
      <c r="J46" s="214"/>
    </row>
    <row r="47" spans="1:10" ht="18.75" customHeight="1">
      <c r="A47" s="367"/>
      <c r="B47" s="188"/>
      <c r="C47" s="159"/>
      <c r="D47" s="598">
        <v>2</v>
      </c>
      <c r="E47" s="592">
        <v>6</v>
      </c>
      <c r="F47" s="215" t="s">
        <v>1775</v>
      </c>
      <c r="G47" s="157">
        <f>'1 ประชากรราย หมู่บ้าน'!E244</f>
        <v>394</v>
      </c>
      <c r="H47" s="157">
        <f>'1 ประชากรราย หมู่บ้าน'!F244</f>
        <v>513</v>
      </c>
      <c r="I47" s="157" t="e">
        <f>'1 ประชากรราย หมู่บ้าน'!G244</f>
        <v>#N/A</v>
      </c>
      <c r="J47" s="157">
        <f>'1 ประชากรราย หมู่บ้าน'!H244</f>
        <v>462</v>
      </c>
    </row>
    <row r="48" spans="1:10" ht="18.75" customHeight="1">
      <c r="A48" s="367"/>
      <c r="B48" s="188"/>
      <c r="C48" s="159"/>
      <c r="D48" s="598"/>
      <c r="E48" s="592"/>
      <c r="F48" s="215" t="s">
        <v>1774</v>
      </c>
      <c r="G48" s="157">
        <f>'1 ประชากรราย หมู่บ้าน'!E245</f>
        <v>299</v>
      </c>
      <c r="H48" s="157">
        <f>'1 ประชากรราย หมู่บ้าน'!F245</f>
        <v>350</v>
      </c>
      <c r="I48" s="157" t="e">
        <f>'1 ประชากรราย หมู่บ้าน'!G245</f>
        <v>#N/A</v>
      </c>
      <c r="J48" s="157">
        <f>'1 ประชากรราย หมู่บ้าน'!H245</f>
        <v>254</v>
      </c>
    </row>
    <row r="49" spans="1:10" ht="18.75" customHeight="1">
      <c r="A49" s="367"/>
      <c r="B49" s="188"/>
      <c r="C49" s="159"/>
      <c r="D49" s="598"/>
      <c r="E49" s="592"/>
      <c r="F49" s="608" t="s">
        <v>1773</v>
      </c>
      <c r="G49" s="157">
        <f>'1 ประชากรราย หมู่บ้าน'!E246</f>
        <v>534</v>
      </c>
      <c r="H49" s="157">
        <f>'1 ประชากรราย หมู่บ้าน'!F246</f>
        <v>608</v>
      </c>
      <c r="I49" s="157" t="e">
        <f>'1 ประชากรราย หมู่บ้าน'!G246</f>
        <v>#N/A</v>
      </c>
      <c r="J49" s="157">
        <f>'1 ประชากรราย หมู่บ้าน'!H246</f>
        <v>1056</v>
      </c>
    </row>
    <row r="50" spans="1:10" ht="18.75" customHeight="1">
      <c r="A50" s="367"/>
      <c r="B50" s="329"/>
      <c r="C50" s="159"/>
      <c r="D50" s="367"/>
      <c r="E50" s="546"/>
      <c r="F50" s="215" t="s">
        <v>1772</v>
      </c>
      <c r="G50" s="157">
        <f>'1 ประชากรราย หมู่บ้าน'!E247</f>
        <v>580</v>
      </c>
      <c r="H50" s="157">
        <f>'1 ประชากรราย หมู่บ้าน'!F247</f>
        <v>659</v>
      </c>
      <c r="I50" s="157" t="e">
        <f>'1 ประชากรราย หมู่บ้าน'!G247</f>
        <v>#N/A</v>
      </c>
      <c r="J50" s="157">
        <f>'1 ประชากรราย หมู่บ้าน'!H247</f>
        <v>1470</v>
      </c>
    </row>
    <row r="51" spans="1:10" ht="18.75" customHeight="1">
      <c r="A51" s="367"/>
      <c r="B51" s="329"/>
      <c r="C51" s="159"/>
      <c r="D51" s="367"/>
      <c r="E51" s="546"/>
      <c r="F51" s="215" t="s">
        <v>1771</v>
      </c>
      <c r="G51" s="157">
        <f>'1 ประชากรราย หมู่บ้าน'!E248</f>
        <v>387</v>
      </c>
      <c r="H51" s="157">
        <f>'1 ประชากรราย หมู่บ้าน'!F248</f>
        <v>476</v>
      </c>
      <c r="I51" s="157" t="e">
        <f>'1 ประชากรราย หมู่บ้าน'!G248</f>
        <v>#N/A</v>
      </c>
      <c r="J51" s="157">
        <f>'1 ประชากรราย หมู่บ้าน'!H248</f>
        <v>365</v>
      </c>
    </row>
    <row r="52" spans="1:10" ht="18.75" customHeight="1">
      <c r="A52" s="367"/>
      <c r="B52" s="329"/>
      <c r="C52" s="329"/>
      <c r="D52" s="367"/>
      <c r="E52" s="546"/>
      <c r="F52" s="604" t="s">
        <v>1770</v>
      </c>
      <c r="G52" s="157">
        <f>'1 ประชากรราย หมู่บ้าน'!E249</f>
        <v>418</v>
      </c>
      <c r="H52" s="157">
        <f>'1 ประชากรราย หมู่บ้าน'!F249</f>
        <v>523</v>
      </c>
      <c r="I52" s="157" t="e">
        <f>'1 ประชากรราย หมู่บ้าน'!G249</f>
        <v>#N/A</v>
      </c>
      <c r="J52" s="157">
        <f>'1 ประชากรราย หมู่บ้าน'!H249</f>
        <v>662</v>
      </c>
    </row>
    <row r="53" spans="1:10" ht="18.75" customHeight="1">
      <c r="A53" s="367"/>
      <c r="B53" s="329"/>
      <c r="C53" s="329"/>
      <c r="D53" s="367"/>
      <c r="E53" s="546"/>
      <c r="F53" s="594" t="s">
        <v>29</v>
      </c>
      <c r="G53" s="534">
        <f>SUM(G47:G52)</f>
        <v>2612</v>
      </c>
      <c r="H53" s="534">
        <f>SUM(H47:H52)</f>
        <v>3129</v>
      </c>
      <c r="I53" s="534" t="e">
        <f>SUM(I47:I52)</f>
        <v>#N/A</v>
      </c>
      <c r="J53" s="534">
        <f>SUM(J47:J52)</f>
        <v>4269</v>
      </c>
    </row>
    <row r="54" spans="1:10" ht="18.75" customHeight="1">
      <c r="A54" s="367"/>
      <c r="B54" s="188" t="s">
        <v>84</v>
      </c>
      <c r="C54" s="159" t="s">
        <v>1499</v>
      </c>
      <c r="D54" s="598">
        <v>4</v>
      </c>
      <c r="E54" s="592">
        <v>8</v>
      </c>
      <c r="F54" s="178" t="s">
        <v>91</v>
      </c>
      <c r="G54" s="157">
        <f>'1 ประชากรราย หมู่บ้าน'!E220</f>
        <v>337</v>
      </c>
      <c r="H54" s="157">
        <f>'1 ประชากรราย หมู่บ้าน'!F220</f>
        <v>373</v>
      </c>
      <c r="I54" s="157" t="e">
        <f>'1 ประชากรราย หมู่บ้าน'!G220</f>
        <v>#N/A</v>
      </c>
      <c r="J54" s="157">
        <f>'1 ประชากรราย หมู่บ้าน'!H220</f>
        <v>340</v>
      </c>
    </row>
    <row r="55" spans="1:10" ht="18.75" customHeight="1">
      <c r="A55" s="367"/>
      <c r="B55" s="188"/>
      <c r="C55" s="159" t="s">
        <v>1538</v>
      </c>
      <c r="D55" s="598"/>
      <c r="E55" s="592"/>
      <c r="F55" s="215" t="s">
        <v>92</v>
      </c>
      <c r="G55" s="157">
        <f>'1 ประชากรราย หมู่บ้าน'!E221</f>
        <v>164</v>
      </c>
      <c r="H55" s="157">
        <f>'1 ประชากรราย หมู่บ้าน'!F221</f>
        <v>173</v>
      </c>
      <c r="I55" s="157" t="e">
        <f>'1 ประชากรราย หมู่บ้าน'!G221</f>
        <v>#N/A</v>
      </c>
      <c r="J55" s="157">
        <f>'1 ประชากรราย หมู่บ้าน'!H221</f>
        <v>120</v>
      </c>
    </row>
    <row r="56" spans="1:10" ht="18.75" customHeight="1">
      <c r="A56" s="367"/>
      <c r="B56" s="188"/>
      <c r="C56" s="159"/>
      <c r="D56" s="598"/>
      <c r="E56" s="592"/>
      <c r="F56" s="215" t="s">
        <v>93</v>
      </c>
      <c r="G56" s="157">
        <f>'1 ประชากรราย หมู่บ้าน'!E222</f>
        <v>150</v>
      </c>
      <c r="H56" s="157">
        <f>'1 ประชากรราย หมู่บ้าน'!F222</f>
        <v>161</v>
      </c>
      <c r="I56" s="157" t="e">
        <f>'1 ประชากรราย หมู่บ้าน'!G222</f>
        <v>#N/A</v>
      </c>
      <c r="J56" s="157">
        <f>'1 ประชากรราย หมู่บ้าน'!H222</f>
        <v>133</v>
      </c>
    </row>
    <row r="57" spans="1:10" ht="18.75" customHeight="1">
      <c r="A57" s="367"/>
      <c r="B57" s="188"/>
      <c r="C57" s="159"/>
      <c r="D57" s="598"/>
      <c r="E57" s="592"/>
      <c r="F57" s="215" t="s">
        <v>94</v>
      </c>
      <c r="G57" s="157">
        <f>'1 ประชากรราย หมู่บ้าน'!E223</f>
        <v>162</v>
      </c>
      <c r="H57" s="157">
        <f>'1 ประชากรราย หมู่บ้าน'!F223</f>
        <v>184</v>
      </c>
      <c r="I57" s="157" t="e">
        <f>'1 ประชากรราย หมู่บ้าน'!G223</f>
        <v>#N/A</v>
      </c>
      <c r="J57" s="157">
        <f>'1 ประชากรราย หมู่บ้าน'!H223</f>
        <v>206</v>
      </c>
    </row>
    <row r="58" spans="1:10" ht="18.75" customHeight="1">
      <c r="A58" s="367"/>
      <c r="B58" s="188"/>
      <c r="C58" s="159"/>
      <c r="D58" s="598"/>
      <c r="E58" s="592"/>
      <c r="F58" s="215" t="s">
        <v>95</v>
      </c>
      <c r="G58" s="157">
        <f>'1 ประชากรราย หมู่บ้าน'!E225</f>
        <v>252</v>
      </c>
      <c r="H58" s="157">
        <f>'1 ประชากรราย หมู่บ้าน'!F225</f>
        <v>264</v>
      </c>
      <c r="I58" s="157" t="e">
        <f>'1 ประชากรราย หมู่บ้าน'!G225</f>
        <v>#N/A</v>
      </c>
      <c r="J58" s="157">
        <f>'1 ประชากรราย หมู่บ้าน'!H225</f>
        <v>256</v>
      </c>
    </row>
    <row r="59" spans="1:10" ht="18.75" customHeight="1">
      <c r="A59" s="367"/>
      <c r="B59" s="188"/>
      <c r="C59" s="159"/>
      <c r="D59" s="598"/>
      <c r="E59" s="592"/>
      <c r="F59" s="608" t="s">
        <v>1836</v>
      </c>
      <c r="G59" s="157">
        <f>'1 ประชากรราย หมู่บ้าน'!E226</f>
        <v>192</v>
      </c>
      <c r="H59" s="157">
        <f>'1 ประชากรราย หมู่บ้าน'!F226</f>
        <v>217</v>
      </c>
      <c r="I59" s="157" t="e">
        <f>'1 ประชากรราย หมู่บ้าน'!G226</f>
        <v>#N/A</v>
      </c>
      <c r="J59" s="157">
        <f>'1 ประชากรราย หมู่บ้าน'!H226</f>
        <v>231</v>
      </c>
    </row>
    <row r="60" spans="1:10" ht="18.75" customHeight="1">
      <c r="A60" s="367"/>
      <c r="B60" s="188"/>
      <c r="C60" s="159"/>
      <c r="D60" s="598"/>
      <c r="E60" s="592"/>
      <c r="F60" s="215" t="s">
        <v>96</v>
      </c>
      <c r="G60" s="157">
        <f>'1 ประชากรราย หมู่บ้าน'!E227</f>
        <v>136</v>
      </c>
      <c r="H60" s="157">
        <f>'1 ประชากรราย หมู่บ้าน'!F227</f>
        <v>139</v>
      </c>
      <c r="I60" s="157" t="e">
        <f>'1 ประชากรราย หมู่บ้าน'!G227</f>
        <v>#N/A</v>
      </c>
      <c r="J60" s="157">
        <f>'1 ประชากรราย หมู่บ้าน'!H227</f>
        <v>119</v>
      </c>
    </row>
    <row r="61" spans="1:10" ht="18.75" customHeight="1">
      <c r="A61" s="367"/>
      <c r="B61" s="188"/>
      <c r="C61" s="159"/>
      <c r="D61" s="598"/>
      <c r="E61" s="592"/>
      <c r="F61" s="604" t="s">
        <v>97</v>
      </c>
      <c r="G61" s="157">
        <f>'1 ประชากรราย หมู่บ้าน'!E228</f>
        <v>138</v>
      </c>
      <c r="H61" s="157">
        <f>'1 ประชากรราย หมู่บ้าน'!F228</f>
        <v>167</v>
      </c>
      <c r="I61" s="157" t="e">
        <f>'1 ประชากรราย หมู่บ้าน'!G228</f>
        <v>#N/A</v>
      </c>
      <c r="J61" s="157">
        <f>'1 ประชากรราย หมู่บ้าน'!H228</f>
        <v>100</v>
      </c>
    </row>
    <row r="62" spans="1:10" ht="18.75" customHeight="1">
      <c r="A62" s="591"/>
      <c r="B62" s="188"/>
      <c r="C62" s="159"/>
      <c r="D62" s="601"/>
      <c r="E62" s="592"/>
      <c r="F62" s="594" t="s">
        <v>29</v>
      </c>
      <c r="G62" s="534">
        <f>SUM(G54:G61)</f>
        <v>1531</v>
      </c>
      <c r="H62" s="534">
        <f>SUM(H54:H61)</f>
        <v>1678</v>
      </c>
      <c r="I62" s="534" t="e">
        <f>SUM(I54:I61)</f>
        <v>#N/A</v>
      </c>
      <c r="J62" s="534">
        <f>SUM(J54:J61)</f>
        <v>1505</v>
      </c>
    </row>
    <row r="63" spans="1:10" ht="18.75" customHeight="1">
      <c r="A63" s="367"/>
      <c r="B63" s="188" t="s">
        <v>86</v>
      </c>
      <c r="C63" s="159" t="s">
        <v>1497</v>
      </c>
      <c r="D63" s="598">
        <v>2</v>
      </c>
      <c r="E63" s="592">
        <v>3</v>
      </c>
      <c r="F63" s="178" t="s">
        <v>1800</v>
      </c>
      <c r="G63" s="157">
        <f>'1 ประชากรราย หมู่บ้าน'!E224</f>
        <v>227</v>
      </c>
      <c r="H63" s="157">
        <f>'1 ประชากรราย หมู่บ้าน'!F224</f>
        <v>250</v>
      </c>
      <c r="I63" s="157" t="e">
        <f>'1 ประชากรราย หมู่บ้าน'!G224</f>
        <v>#N/A</v>
      </c>
      <c r="J63" s="157">
        <f>'1 ประชากรราย หมู่บ้าน'!H224</f>
        <v>193</v>
      </c>
    </row>
    <row r="64" spans="1:10" ht="18.75" customHeight="1">
      <c r="A64" s="367"/>
      <c r="B64" s="188"/>
      <c r="C64" s="159" t="s">
        <v>516</v>
      </c>
      <c r="D64" s="598"/>
      <c r="E64" s="592"/>
      <c r="F64" s="215" t="s">
        <v>1798</v>
      </c>
      <c r="G64" s="157">
        <f>'1 ประชากรราย หมู่บ้าน'!E143</f>
        <v>245</v>
      </c>
      <c r="H64" s="157">
        <f>'1 ประชากรราย หมู่บ้าน'!F143</f>
        <v>262</v>
      </c>
      <c r="I64" s="157" t="e">
        <f>'1 ประชากรราย หมู่บ้าน'!G143</f>
        <v>#N/A</v>
      </c>
      <c r="J64" s="157">
        <f>'1 ประชากรราย หมู่บ้าน'!H143</f>
        <v>170</v>
      </c>
    </row>
    <row r="65" spans="1:10" ht="18.75" customHeight="1">
      <c r="A65" s="367"/>
      <c r="B65" s="188"/>
      <c r="C65" s="188" t="s">
        <v>98</v>
      </c>
      <c r="D65" s="598" t="s">
        <v>55</v>
      </c>
      <c r="E65" s="592"/>
      <c r="F65" s="605" t="s">
        <v>1797</v>
      </c>
      <c r="G65" s="157">
        <f>'1 ประชากรราย หมู่บ้าน'!E144</f>
        <v>262</v>
      </c>
      <c r="H65" s="157">
        <f>'1 ประชากรราย หมู่บ้าน'!F144</f>
        <v>219</v>
      </c>
      <c r="I65" s="157" t="e">
        <f>'1 ประชากรราย หมู่บ้าน'!G144</f>
        <v>#N/A</v>
      </c>
      <c r="J65" s="157">
        <f>'1 ประชากรราย หมู่บ้าน'!H144</f>
        <v>150</v>
      </c>
    </row>
    <row r="66" spans="1:10" ht="18.75" customHeight="1">
      <c r="A66" s="591"/>
      <c r="B66" s="188"/>
      <c r="C66" s="159"/>
      <c r="D66" s="601"/>
      <c r="E66" s="592"/>
      <c r="F66" s="594" t="s">
        <v>29</v>
      </c>
      <c r="G66" s="534">
        <f>SUM(G63:G65)</f>
        <v>734</v>
      </c>
      <c r="H66" s="534">
        <f>SUM(H63:H65)</f>
        <v>731</v>
      </c>
      <c r="I66" s="534" t="e">
        <f>SUM(I63:I65)</f>
        <v>#N/A</v>
      </c>
      <c r="J66" s="534">
        <f>SUM(J63:J65)</f>
        <v>513</v>
      </c>
    </row>
    <row r="67" spans="1:10" ht="18.75" customHeight="1">
      <c r="A67" s="367"/>
      <c r="B67" s="188"/>
      <c r="C67" s="188" t="s">
        <v>1789</v>
      </c>
      <c r="D67" s="598">
        <v>3</v>
      </c>
      <c r="E67" s="592">
        <v>8</v>
      </c>
      <c r="F67" s="178" t="s">
        <v>99</v>
      </c>
      <c r="G67" s="157">
        <f>'1 ประชากรราย หมู่บ้าน'!E135</f>
        <v>615</v>
      </c>
      <c r="H67" s="157">
        <f>'1 ประชากรราย หมู่บ้าน'!F135</f>
        <v>720</v>
      </c>
      <c r="I67" s="157" t="e">
        <f>'1 ประชากรราย หมู่บ้าน'!G135</f>
        <v>#N/A</v>
      </c>
      <c r="J67" s="157">
        <f>'1 ประชากรราย หมู่บ้าน'!H135</f>
        <v>533</v>
      </c>
    </row>
    <row r="68" spans="1:10" ht="18.75" customHeight="1">
      <c r="A68" s="367"/>
      <c r="B68" s="188"/>
      <c r="C68" s="188"/>
      <c r="D68" s="598"/>
      <c r="E68" s="592"/>
      <c r="F68" s="215" t="s">
        <v>328</v>
      </c>
      <c r="G68" s="157">
        <f>'1 ประชากรราย หมู่บ้าน'!E136</f>
        <v>472</v>
      </c>
      <c r="H68" s="157">
        <f>'1 ประชากรราย หมู่บ้าน'!F136</f>
        <v>553</v>
      </c>
      <c r="I68" s="157" t="e">
        <f>'1 ประชากรราย หมู่บ้าน'!G136</f>
        <v>#N/A</v>
      </c>
      <c r="J68" s="157">
        <f>'1 ประชากรราย หมู่บ้าน'!H136</f>
        <v>616</v>
      </c>
    </row>
    <row r="69" spans="1:10" ht="18.75" customHeight="1">
      <c r="A69" s="367"/>
      <c r="B69" s="188"/>
      <c r="C69" s="188"/>
      <c r="D69" s="598"/>
      <c r="E69" s="592"/>
      <c r="F69" s="215" t="s">
        <v>326</v>
      </c>
      <c r="G69" s="157">
        <f>'1 ประชากรราย หมู่บ้าน'!E137</f>
        <v>290</v>
      </c>
      <c r="H69" s="157">
        <f>'1 ประชากรราย หมู่บ้าน'!F137</f>
        <v>322</v>
      </c>
      <c r="I69" s="157" t="e">
        <f>'1 ประชากรราย หมู่บ้าน'!G137</f>
        <v>#N/A</v>
      </c>
      <c r="J69" s="157">
        <f>'1 ประชากรราย หมู่บ้าน'!H137</f>
        <v>355</v>
      </c>
    </row>
    <row r="70" spans="1:10" ht="18.75" customHeight="1">
      <c r="A70" s="367"/>
      <c r="B70" s="188"/>
      <c r="C70" s="188"/>
      <c r="D70" s="598"/>
      <c r="E70" s="592"/>
      <c r="F70" s="215" t="s">
        <v>329</v>
      </c>
      <c r="G70" s="157">
        <f>'1 ประชากรราย หมู่บ้าน'!E138</f>
        <v>276</v>
      </c>
      <c r="H70" s="157">
        <f>'1 ประชากรราย หมู่บ้าน'!F138</f>
        <v>321</v>
      </c>
      <c r="I70" s="157" t="e">
        <f>'1 ประชากรราย หมู่บ้าน'!G138</f>
        <v>#N/A</v>
      </c>
      <c r="J70" s="157">
        <f>'1 ประชากรราย หมู่บ้าน'!H138</f>
        <v>232</v>
      </c>
    </row>
    <row r="71" spans="1:10" ht="18.75" customHeight="1">
      <c r="A71" s="367"/>
      <c r="B71" s="188"/>
      <c r="C71" s="188"/>
      <c r="D71" s="598"/>
      <c r="E71" s="592"/>
      <c r="F71" s="215" t="s">
        <v>327</v>
      </c>
      <c r="G71" s="157">
        <f>'1 ประชากรราย หมู่บ้าน'!E139</f>
        <v>313</v>
      </c>
      <c r="H71" s="157">
        <f>'1 ประชากรราย หมู่บ้าน'!F139</f>
        <v>300</v>
      </c>
      <c r="I71" s="157" t="e">
        <f>'1 ประชากรราย หมู่บ้าน'!G139</f>
        <v>#N/A</v>
      </c>
      <c r="J71" s="157">
        <f>'1 ประชากรราย หมู่บ้าน'!H139</f>
        <v>287</v>
      </c>
    </row>
    <row r="72" spans="1:10" ht="18.75" customHeight="1">
      <c r="A72" s="367"/>
      <c r="B72" s="188"/>
      <c r="C72" s="188"/>
      <c r="D72" s="598"/>
      <c r="E72" s="592"/>
      <c r="F72" s="215" t="s">
        <v>331</v>
      </c>
      <c r="G72" s="157">
        <f>'1 ประชากรราย หมู่บ้าน'!E145</f>
        <v>239</v>
      </c>
      <c r="H72" s="157">
        <f>'1 ประชากรราย หมู่บ้าน'!F145</f>
        <v>304</v>
      </c>
      <c r="I72" s="157" t="e">
        <f>'1 ประชากรราย หมู่บ้าน'!G145</f>
        <v>#N/A</v>
      </c>
      <c r="J72" s="157">
        <f>'1 ประชากรราย หมู่บ้าน'!H145</f>
        <v>268</v>
      </c>
    </row>
    <row r="73" spans="1:10" ht="18.75" customHeight="1">
      <c r="A73" s="367"/>
      <c r="B73" s="188"/>
      <c r="C73" s="188"/>
      <c r="D73" s="598"/>
      <c r="E73" s="592"/>
      <c r="F73" s="215" t="s">
        <v>330</v>
      </c>
      <c r="G73" s="157">
        <f>'1 ประชากรราย หมู่บ้าน'!E146</f>
        <v>289</v>
      </c>
      <c r="H73" s="157">
        <f>'1 ประชากรราย หมู่บ้าน'!F146</f>
        <v>313</v>
      </c>
      <c r="I73" s="157" t="e">
        <f>'1 ประชากรราย หมู่บ้าน'!G146</f>
        <v>#N/A</v>
      </c>
      <c r="J73" s="157">
        <f>'1 ประชากรราย หมู่บ้าน'!H146</f>
        <v>240</v>
      </c>
    </row>
    <row r="74" spans="1:10" ht="18.75" customHeight="1">
      <c r="A74" s="367"/>
      <c r="B74" s="188"/>
      <c r="C74" s="188"/>
      <c r="D74" s="598"/>
      <c r="E74" s="592"/>
      <c r="F74" s="608" t="s">
        <v>1801</v>
      </c>
      <c r="G74" s="157">
        <f>'1 ประชากรราย หมู่บ้าน'!E147</f>
        <v>361</v>
      </c>
      <c r="H74" s="157">
        <f>'1 ประชากรราย หมู่บ้าน'!F147</f>
        <v>393</v>
      </c>
      <c r="I74" s="157" t="e">
        <f>'1 ประชากรราย หมู่บ้าน'!G147</f>
        <v>#N/A</v>
      </c>
      <c r="J74" s="157">
        <f>'1 ประชากรราย หมู่บ้าน'!H147</f>
        <v>469</v>
      </c>
    </row>
    <row r="75" spans="1:10" ht="18.75" customHeight="1">
      <c r="A75" s="606"/>
      <c r="B75" s="279"/>
      <c r="C75" s="168"/>
      <c r="D75" s="601"/>
      <c r="E75" s="592"/>
      <c r="F75" s="594" t="s">
        <v>29</v>
      </c>
      <c r="G75" s="534">
        <f>SUM(G67:G74)</f>
        <v>2855</v>
      </c>
      <c r="H75" s="534">
        <f>SUM(H67:H74)</f>
        <v>3226</v>
      </c>
      <c r="I75" s="534" t="e">
        <f>SUM(I67:I74)</f>
        <v>#N/A</v>
      </c>
      <c r="J75" s="534">
        <f>SUM(J67:J74)</f>
        <v>3000</v>
      </c>
    </row>
    <row r="76" spans="1:10" ht="20.25" customHeight="1">
      <c r="A76" s="588" t="s">
        <v>67</v>
      </c>
      <c r="B76" s="188" t="s">
        <v>86</v>
      </c>
      <c r="C76" s="188" t="s">
        <v>1539</v>
      </c>
      <c r="D76" s="601">
        <v>2</v>
      </c>
      <c r="E76" s="592">
        <v>3</v>
      </c>
      <c r="F76" s="178" t="s">
        <v>101</v>
      </c>
      <c r="G76" s="157">
        <f>'1 ประชากรราย หมู่บ้าน'!E140</f>
        <v>305</v>
      </c>
      <c r="H76" s="157">
        <f>'1 ประชากรราย หมู่บ้าน'!F140</f>
        <v>340</v>
      </c>
      <c r="I76" s="157" t="e">
        <f>'1 ประชากรราย หมู่บ้าน'!G140</f>
        <v>#N/A</v>
      </c>
      <c r="J76" s="157">
        <f>'1 ประชากรราย หมู่บ้าน'!H140</f>
        <v>228</v>
      </c>
    </row>
    <row r="77" spans="1:10" ht="20.25" customHeight="1">
      <c r="A77" s="367"/>
      <c r="B77" s="188"/>
      <c r="C77" s="188" t="s">
        <v>1540</v>
      </c>
      <c r="D77" s="601"/>
      <c r="E77" s="592"/>
      <c r="F77" s="215" t="s">
        <v>100</v>
      </c>
      <c r="G77" s="157">
        <f>'1 ประชากรราย หมู่บ้าน'!E141</f>
        <v>283</v>
      </c>
      <c r="H77" s="157">
        <f>'1 ประชากรราย หมู่บ้าน'!F141</f>
        <v>320</v>
      </c>
      <c r="I77" s="157" t="e">
        <f>'1 ประชากรราย หมู่บ้าน'!G141</f>
        <v>#N/A</v>
      </c>
      <c r="J77" s="157">
        <f>'1 ประชากรราย หมู่บ้าน'!H141</f>
        <v>270</v>
      </c>
    </row>
    <row r="78" spans="1:10" ht="20.25" customHeight="1">
      <c r="A78" s="367"/>
      <c r="B78" s="188"/>
      <c r="C78" s="188"/>
      <c r="D78" s="609"/>
      <c r="E78" s="379"/>
      <c r="F78" s="608" t="s">
        <v>1805</v>
      </c>
      <c r="G78" s="157">
        <f>'1 ประชากรราย หมู่บ้าน'!E142</f>
        <v>268</v>
      </c>
      <c r="H78" s="157">
        <f>'1 ประชากรราย หมู่บ้าน'!F142</f>
        <v>279</v>
      </c>
      <c r="I78" s="157" t="e">
        <f>'1 ประชากรราย หมู่บ้าน'!G142</f>
        <v>#N/A</v>
      </c>
      <c r="J78" s="157">
        <f>'1 ประชากรราย หมู่บ้าน'!H142</f>
        <v>201</v>
      </c>
    </row>
    <row r="79" spans="1:10" ht="20.25" customHeight="1">
      <c r="A79" s="367"/>
      <c r="B79" s="188"/>
      <c r="C79" s="188"/>
      <c r="D79" s="601"/>
      <c r="E79" s="592"/>
      <c r="F79" s="610" t="s">
        <v>1799</v>
      </c>
      <c r="G79" s="157">
        <f>'1 ประชากรราย หมู่บ้าน'!E148</f>
        <v>285</v>
      </c>
      <c r="H79" s="157">
        <f>'1 ประชากรราย หมู่บ้าน'!F148</f>
        <v>289</v>
      </c>
      <c r="I79" s="157" t="e">
        <f>'1 ประชากรราย หมู่บ้าน'!G148</f>
        <v>#N/A</v>
      </c>
      <c r="J79" s="157">
        <f>'1 ประชากรราย หมู่บ้าน'!H148</f>
        <v>198</v>
      </c>
    </row>
    <row r="80" spans="1:10" ht="20.25" customHeight="1">
      <c r="A80" s="591"/>
      <c r="B80" s="188"/>
      <c r="C80" s="159"/>
      <c r="D80" s="601"/>
      <c r="E80" s="592"/>
      <c r="F80" s="594" t="s">
        <v>29</v>
      </c>
      <c r="G80" s="534">
        <f>SUM(G76:G79)</f>
        <v>1141</v>
      </c>
      <c r="H80" s="534">
        <f>SUM(H76:H79)</f>
        <v>1228</v>
      </c>
      <c r="I80" s="534" t="e">
        <f>SUM(I76:I79)</f>
        <v>#N/A</v>
      </c>
      <c r="J80" s="534">
        <f>SUM(J76:J79)</f>
        <v>897</v>
      </c>
    </row>
    <row r="81" spans="1:10" ht="20.25" customHeight="1">
      <c r="A81" s="367"/>
      <c r="B81" s="188" t="s">
        <v>89</v>
      </c>
      <c r="C81" s="188" t="s">
        <v>1541</v>
      </c>
      <c r="D81" s="597">
        <v>3</v>
      </c>
      <c r="E81" s="592">
        <v>4</v>
      </c>
      <c r="F81" s="611" t="s">
        <v>1837</v>
      </c>
      <c r="G81" s="214">
        <f>'1 ประชากรราย หมู่บ้าน'!E230</f>
        <v>430</v>
      </c>
      <c r="H81" s="214">
        <f>'1 ประชากรราย หมู่บ้าน'!F230</f>
        <v>481</v>
      </c>
      <c r="I81" s="214" t="e">
        <f>'1 ประชากรราย หมู่บ้าน'!G230</f>
        <v>#N/A</v>
      </c>
      <c r="J81" s="214">
        <f>'1 ประชากรราย หมู่บ้าน'!H230</f>
        <v>364</v>
      </c>
    </row>
    <row r="82" spans="1:10" ht="20.25" customHeight="1">
      <c r="A82" s="367"/>
      <c r="B82" s="188"/>
      <c r="C82" s="188" t="s">
        <v>1542</v>
      </c>
      <c r="D82" s="601"/>
      <c r="E82" s="592"/>
      <c r="F82" s="215" t="s">
        <v>493</v>
      </c>
      <c r="G82" s="214">
        <f>'1 ประชากรราย หมู่บ้าน'!E234</f>
        <v>336</v>
      </c>
      <c r="H82" s="214">
        <f>'1 ประชากรราย หมู่บ้าน'!F234</f>
        <v>333</v>
      </c>
      <c r="I82" s="214" t="e">
        <f>'1 ประชากรราย หมู่บ้าน'!G234</f>
        <v>#N/A</v>
      </c>
      <c r="J82" s="214">
        <f>'1 ประชากรราย หมู่บ้าน'!H234</f>
        <v>251</v>
      </c>
    </row>
    <row r="83" spans="1:10" ht="20.25" customHeight="1">
      <c r="A83" s="367"/>
      <c r="B83" s="188"/>
      <c r="C83" s="188"/>
      <c r="D83" s="601"/>
      <c r="E83" s="592"/>
      <c r="F83" s="215" t="s">
        <v>1806</v>
      </c>
      <c r="G83" s="214">
        <f>'1 ประชากรราย หมู่บ้าน'!E235</f>
        <v>493</v>
      </c>
      <c r="H83" s="214">
        <f>'1 ประชากรราย หมู่บ้าน'!F235</f>
        <v>549</v>
      </c>
      <c r="I83" s="214" t="e">
        <f>'1 ประชากรราย หมู่บ้าน'!G235</f>
        <v>#N/A</v>
      </c>
      <c r="J83" s="214">
        <f>'1 ประชากรราย หมู่บ้าน'!H235</f>
        <v>415</v>
      </c>
    </row>
    <row r="84" spans="1:10" ht="20.25" customHeight="1">
      <c r="A84" s="367"/>
      <c r="B84" s="188"/>
      <c r="C84" s="188"/>
      <c r="D84" s="367"/>
      <c r="E84" s="592"/>
      <c r="F84" s="604" t="s">
        <v>102</v>
      </c>
      <c r="G84" s="214">
        <f>'1 ประชากรราย หมู่บ้าน'!E237</f>
        <v>246</v>
      </c>
      <c r="H84" s="214">
        <f>'1 ประชากรราย หมู่บ้าน'!F237</f>
        <v>256</v>
      </c>
      <c r="I84" s="214" t="e">
        <f>'1 ประชากรราย หมู่บ้าน'!G237</f>
        <v>#N/A</v>
      </c>
      <c r="J84" s="214">
        <f>'1 ประชากรราย หมู่บ้าน'!H237</f>
        <v>184</v>
      </c>
    </row>
    <row r="85" spans="1:10" ht="20.25" customHeight="1">
      <c r="A85" s="591"/>
      <c r="B85" s="188"/>
      <c r="C85" s="159"/>
      <c r="D85" s="601"/>
      <c r="E85" s="592"/>
      <c r="F85" s="594" t="s">
        <v>29</v>
      </c>
      <c r="G85" s="534">
        <f>SUM(G81:G84)</f>
        <v>1505</v>
      </c>
      <c r="H85" s="534">
        <f>SUM(H81:H84)</f>
        <v>1619</v>
      </c>
      <c r="I85" s="534" t="e">
        <f>SUM(I81:I84)</f>
        <v>#N/A</v>
      </c>
      <c r="J85" s="534">
        <f>SUM(J81:J84)</f>
        <v>1214</v>
      </c>
    </row>
    <row r="86" spans="1:10" ht="20.25" customHeight="1">
      <c r="A86" s="367"/>
      <c r="B86" s="188"/>
      <c r="C86" s="188" t="s">
        <v>1544</v>
      </c>
      <c r="D86" s="598">
        <v>2</v>
      </c>
      <c r="E86" s="592">
        <v>2</v>
      </c>
      <c r="F86" s="178" t="s">
        <v>309</v>
      </c>
      <c r="G86" s="157">
        <f>'1 ประชากรราย หมู่บ้าน'!E232</f>
        <v>299</v>
      </c>
      <c r="H86" s="157">
        <f>'1 ประชากรราย หมู่บ้าน'!F232</f>
        <v>337</v>
      </c>
      <c r="I86" s="157" t="e">
        <f>'1 ประชากรราย หมู่บ้าน'!G232</f>
        <v>#N/A</v>
      </c>
      <c r="J86" s="157">
        <f>'1 ประชากรราย หมู่บ้าน'!H232</f>
        <v>459</v>
      </c>
    </row>
    <row r="87" spans="1:10" ht="20.25" customHeight="1">
      <c r="A87" s="367"/>
      <c r="B87" s="188"/>
      <c r="C87" s="159" t="s">
        <v>1543</v>
      </c>
      <c r="D87" s="598"/>
      <c r="E87" s="592"/>
      <c r="F87" s="605" t="s">
        <v>1838</v>
      </c>
      <c r="G87" s="157">
        <f>'1 ประชากรราย หมู่บ้าน'!E233</f>
        <v>297</v>
      </c>
      <c r="H87" s="157">
        <f>'1 ประชากรราย หมู่บ้าน'!F233</f>
        <v>278</v>
      </c>
      <c r="I87" s="157" t="e">
        <f>'1 ประชากรราย หมู่บ้าน'!G233</f>
        <v>#N/A</v>
      </c>
      <c r="J87" s="157">
        <f>'1 ประชากรราย หมู่บ้าน'!H233</f>
        <v>212</v>
      </c>
    </row>
    <row r="88" spans="1:10" ht="20.25" customHeight="1">
      <c r="A88" s="591"/>
      <c r="B88" s="188"/>
      <c r="C88" s="159"/>
      <c r="D88" s="601"/>
      <c r="E88" s="592"/>
      <c r="F88" s="594" t="s">
        <v>29</v>
      </c>
      <c r="G88" s="534">
        <f>SUM(G86:G87)</f>
        <v>596</v>
      </c>
      <c r="H88" s="534">
        <f>SUM(H86:H87)</f>
        <v>615</v>
      </c>
      <c r="I88" s="534" t="e">
        <f>SUM(I86:I87)</f>
        <v>#N/A</v>
      </c>
      <c r="J88" s="534">
        <f>SUM(J86:J87)</f>
        <v>671</v>
      </c>
    </row>
    <row r="89" spans="1:10" ht="20.25" customHeight="1">
      <c r="A89" s="367"/>
      <c r="B89" s="188"/>
      <c r="C89" s="159" t="s">
        <v>1500</v>
      </c>
      <c r="D89" s="598">
        <v>3</v>
      </c>
      <c r="E89" s="592">
        <v>2</v>
      </c>
      <c r="F89" s="178" t="s">
        <v>105</v>
      </c>
      <c r="G89" s="157">
        <f>'1 ประชากรราย หมู่บ้าน'!E231</f>
        <v>324</v>
      </c>
      <c r="H89" s="157">
        <f>'1 ประชากรราย หมู่บ้าน'!F231</f>
        <v>295</v>
      </c>
      <c r="I89" s="157" t="e">
        <f>'1 ประชากรราย หมู่บ้าน'!G231</f>
        <v>#N/A</v>
      </c>
      <c r="J89" s="157">
        <f>'1 ประชากรราย หมู่บ้าน'!H231</f>
        <v>244</v>
      </c>
    </row>
    <row r="90" spans="1:10" ht="20.25" customHeight="1">
      <c r="A90" s="367"/>
      <c r="B90" s="188"/>
      <c r="C90" s="159" t="s">
        <v>1545</v>
      </c>
      <c r="D90" s="598"/>
      <c r="E90" s="592"/>
      <c r="F90" s="605" t="s">
        <v>1839</v>
      </c>
      <c r="G90" s="157">
        <f>'1 ประชากรราย หมู่บ้าน'!E236</f>
        <v>328</v>
      </c>
      <c r="H90" s="157">
        <f>'1 ประชากรราย หมู่บ้าน'!F236</f>
        <v>348</v>
      </c>
      <c r="I90" s="157" t="e">
        <f>'1 ประชากรราย หมู่บ้าน'!G236</f>
        <v>#N/A</v>
      </c>
      <c r="J90" s="157">
        <f>'1 ประชากรราย หมู่บ้าน'!H236</f>
        <v>355</v>
      </c>
    </row>
    <row r="91" spans="1:10" ht="20.25" customHeight="1">
      <c r="A91" s="591"/>
      <c r="B91" s="188"/>
      <c r="C91" s="159"/>
      <c r="D91" s="601"/>
      <c r="E91" s="592"/>
      <c r="F91" s="594" t="s">
        <v>29</v>
      </c>
      <c r="G91" s="534">
        <f>SUM(G89:G90)</f>
        <v>652</v>
      </c>
      <c r="H91" s="534">
        <f>SUM(H89:H90)</f>
        <v>643</v>
      </c>
      <c r="I91" s="534" t="e">
        <f>SUM(I89:I90)</f>
        <v>#N/A</v>
      </c>
      <c r="J91" s="534">
        <f>SUM(J89:J90)</f>
        <v>599</v>
      </c>
    </row>
    <row r="92" spans="1:10" ht="20.25" customHeight="1">
      <c r="A92" s="367"/>
      <c r="B92" s="188" t="s">
        <v>104</v>
      </c>
      <c r="C92" s="188" t="s">
        <v>1532</v>
      </c>
      <c r="D92" s="601"/>
      <c r="E92" s="592"/>
      <c r="F92" s="215" t="s">
        <v>496</v>
      </c>
      <c r="G92" s="157">
        <f>'1 ประชากรราย หมู่บ้าน'!E175</f>
        <v>275</v>
      </c>
      <c r="H92" s="157">
        <f>'1 ประชากรราย หมู่บ้าน'!F175</f>
        <v>279</v>
      </c>
      <c r="I92" s="157" t="e">
        <f>'1 ประชากรราย หมู่บ้าน'!G175</f>
        <v>#N/A</v>
      </c>
      <c r="J92" s="157">
        <f>'1 ประชากรราย หมู่บ้าน'!H175</f>
        <v>225</v>
      </c>
    </row>
    <row r="93" spans="1:10" ht="20.25" customHeight="1">
      <c r="A93" s="367"/>
      <c r="B93" s="329"/>
      <c r="C93" s="329" t="s">
        <v>235</v>
      </c>
      <c r="D93" s="367"/>
      <c r="E93" s="546"/>
      <c r="F93" s="215" t="s">
        <v>1802</v>
      </c>
      <c r="G93" s="157">
        <f>'1 ประชากรราย หมู่บ้าน'!E176</f>
        <v>194</v>
      </c>
      <c r="H93" s="157">
        <f>'1 ประชากรราย หมู่บ้าน'!F176</f>
        <v>208</v>
      </c>
      <c r="I93" s="157" t="e">
        <f>'1 ประชากรราย หมู่บ้าน'!G176</f>
        <v>#N/A</v>
      </c>
      <c r="J93" s="157">
        <f>'1 ประชากรราย หมู่บ้าน'!H176</f>
        <v>171</v>
      </c>
    </row>
    <row r="94" spans="1:10" ht="20.25" customHeight="1">
      <c r="A94" s="367"/>
      <c r="B94" s="329"/>
      <c r="C94" s="329"/>
      <c r="D94" s="367"/>
      <c r="E94" s="546"/>
      <c r="F94" s="215" t="s">
        <v>498</v>
      </c>
      <c r="G94" s="157">
        <f>'1 ประชากรราย หมู่บ้าน'!E177</f>
        <v>241</v>
      </c>
      <c r="H94" s="157">
        <f>'1 ประชากรราย หมู่บ้าน'!F177</f>
        <v>263</v>
      </c>
      <c r="I94" s="157" t="e">
        <f>'1 ประชากรราย หมู่บ้าน'!G177</f>
        <v>#N/A</v>
      </c>
      <c r="J94" s="157">
        <f>'1 ประชากรราย หมู่บ้าน'!H177</f>
        <v>206</v>
      </c>
    </row>
    <row r="95" spans="1:10" ht="20.25" customHeight="1">
      <c r="A95" s="367"/>
      <c r="B95" s="329"/>
      <c r="C95" s="329"/>
      <c r="D95" s="367"/>
      <c r="E95" s="546"/>
      <c r="F95" s="215" t="s">
        <v>497</v>
      </c>
      <c r="G95" s="157">
        <f>'1 ประชากรราย หมู่บ้าน'!E178</f>
        <v>571</v>
      </c>
      <c r="H95" s="157">
        <f>'1 ประชากรราย หมู่บ้าน'!F178</f>
        <v>588</v>
      </c>
      <c r="I95" s="157" t="e">
        <f>'1 ประชากรราย หมู่บ้าน'!G178</f>
        <v>#N/A</v>
      </c>
      <c r="J95" s="157">
        <f>'1 ประชากรราย หมู่บ้าน'!H178</f>
        <v>462</v>
      </c>
    </row>
    <row r="96" spans="1:10" ht="20.25" customHeight="1">
      <c r="A96" s="367"/>
      <c r="B96" s="329"/>
      <c r="C96" s="329"/>
      <c r="D96" s="367"/>
      <c r="E96" s="546"/>
      <c r="F96" s="215" t="s">
        <v>499</v>
      </c>
      <c r="G96" s="157">
        <f>'1 ประชากรราย หมู่บ้าน'!E181</f>
        <v>463</v>
      </c>
      <c r="H96" s="157">
        <f>'1 ประชากรราย หมู่บ้าน'!F181</f>
        <v>434</v>
      </c>
      <c r="I96" s="157" t="e">
        <f>'1 ประชากรราย หมู่บ้าน'!G181</f>
        <v>#N/A</v>
      </c>
      <c r="J96" s="157">
        <f>'1 ประชากรราย หมู่บ้าน'!H181</f>
        <v>357</v>
      </c>
    </row>
    <row r="97" spans="1:10" ht="20.25" customHeight="1">
      <c r="A97" s="367"/>
      <c r="B97" s="329"/>
      <c r="C97" s="329"/>
      <c r="D97" s="367"/>
      <c r="E97" s="546"/>
      <c r="F97" s="215" t="s">
        <v>500</v>
      </c>
      <c r="G97" s="157">
        <f>'1 ประชากรราย หมู่บ้าน'!E183</f>
        <v>511</v>
      </c>
      <c r="H97" s="157">
        <f>'1 ประชากรราย หมู่บ้าน'!F183</f>
        <v>523</v>
      </c>
      <c r="I97" s="157" t="e">
        <f>'1 ประชากรราย หมู่บ้าน'!G183</f>
        <v>#N/A</v>
      </c>
      <c r="J97" s="157">
        <f>'1 ประชากรราย หมู่บ้าน'!H183</f>
        <v>328</v>
      </c>
    </row>
    <row r="98" spans="1:10" ht="20.25" customHeight="1">
      <c r="A98" s="367"/>
      <c r="B98" s="329"/>
      <c r="C98" s="329"/>
      <c r="D98" s="367"/>
      <c r="E98" s="546"/>
      <c r="F98" s="193" t="s">
        <v>1573</v>
      </c>
      <c r="G98" s="173">
        <f>'1 ประชากรราย หมู่บ้าน'!E184</f>
        <v>356</v>
      </c>
      <c r="H98" s="173">
        <f>'1 ประชากรราย หมู่บ้าน'!F184</f>
        <v>399</v>
      </c>
      <c r="I98" s="173" t="e">
        <f>'1 ประชากรราย หมู่บ้าน'!G184</f>
        <v>#N/A</v>
      </c>
      <c r="J98" s="173">
        <f>'1 ประชากรราย หมู่บ้าน'!H184</f>
        <v>228</v>
      </c>
    </row>
    <row r="99" spans="1:10" ht="20.25" customHeight="1">
      <c r="A99" s="367"/>
      <c r="B99" s="329"/>
      <c r="C99" s="329"/>
      <c r="D99" s="367"/>
      <c r="E99" s="546"/>
      <c r="F99" s="612" t="s">
        <v>1810</v>
      </c>
      <c r="G99" s="534">
        <f>SUM(G92:G98)</f>
        <v>2611</v>
      </c>
      <c r="H99" s="534">
        <f>SUM(H92:H98)</f>
        <v>2694</v>
      </c>
      <c r="I99" s="534" t="e">
        <f>SUM(I92:I98)</f>
        <v>#N/A</v>
      </c>
      <c r="J99" s="534">
        <f>SUM(J92:J98)</f>
        <v>1977</v>
      </c>
    </row>
    <row r="100" spans="1:10" ht="20.25" customHeight="1">
      <c r="A100" s="367"/>
      <c r="B100" s="329"/>
      <c r="C100" s="329"/>
      <c r="D100" s="367"/>
      <c r="E100" s="546"/>
      <c r="F100" s="178" t="s">
        <v>1120</v>
      </c>
      <c r="G100" s="208"/>
      <c r="H100" s="208"/>
      <c r="I100" s="208"/>
      <c r="J100" s="208"/>
    </row>
    <row r="101" spans="1:10" ht="20.25" customHeight="1">
      <c r="A101" s="367"/>
      <c r="B101" s="188"/>
      <c r="C101" s="188"/>
      <c r="D101" s="601">
        <v>4</v>
      </c>
      <c r="E101" s="592">
        <v>8</v>
      </c>
      <c r="F101" s="611" t="s">
        <v>1840</v>
      </c>
      <c r="G101" s="214">
        <f>'1 ประชากรราย หมู่บ้าน'!E268</f>
        <v>758</v>
      </c>
      <c r="H101" s="214">
        <f>'1 ประชากรราย หมู่บ้าน'!F268</f>
        <v>856</v>
      </c>
      <c r="I101" s="214" t="e">
        <f>'1 ประชากรราย หมู่บ้าน'!G268</f>
        <v>#N/A</v>
      </c>
      <c r="J101" s="214">
        <f>'1 ประชากรราย หมู่บ้าน'!H268</f>
        <v>1061</v>
      </c>
    </row>
    <row r="102" spans="1:10" ht="20.25" customHeight="1">
      <c r="A102" s="367"/>
      <c r="B102" s="329"/>
      <c r="C102" s="329"/>
      <c r="D102" s="367"/>
      <c r="E102" s="546"/>
      <c r="F102" s="215" t="s">
        <v>1802</v>
      </c>
      <c r="G102" s="157">
        <f>'1 ประชากรราย หมู่บ้าน'!E270</f>
        <v>76</v>
      </c>
      <c r="H102" s="157">
        <f>'1 ประชากรราย หมู่บ้าน'!F270</f>
        <v>67</v>
      </c>
      <c r="I102" s="157" t="e">
        <f>'1 ประชากรราย หมู่บ้าน'!G270</f>
        <v>#N/A</v>
      </c>
      <c r="J102" s="157">
        <f>'1 ประชากรราย หมู่บ้าน'!H270</f>
        <v>43</v>
      </c>
    </row>
    <row r="103" spans="1:10" ht="20.25" customHeight="1">
      <c r="A103" s="367"/>
      <c r="B103" s="329"/>
      <c r="C103" s="329"/>
      <c r="D103" s="367"/>
      <c r="E103" s="546"/>
      <c r="F103" s="215" t="s">
        <v>1803</v>
      </c>
      <c r="G103" s="157">
        <f>'1 ประชากรราย หมู่บ้าน'!E271</f>
        <v>628</v>
      </c>
      <c r="H103" s="157">
        <f>'1 ประชากรราย หมู่บ้าน'!F271</f>
        <v>679</v>
      </c>
      <c r="I103" s="157" t="e">
        <f>'1 ประชากรราย หมู่บ้าน'!G271</f>
        <v>#N/A</v>
      </c>
      <c r="J103" s="157">
        <f>'1 ประชากรราย หมู่บ้าน'!H271</f>
        <v>650</v>
      </c>
    </row>
    <row r="104" spans="1:10" ht="20.25" customHeight="1">
      <c r="A104" s="367"/>
      <c r="B104" s="329"/>
      <c r="C104" s="329"/>
      <c r="D104" s="367"/>
      <c r="E104" s="546"/>
      <c r="F104" s="561" t="s">
        <v>500</v>
      </c>
      <c r="G104" s="157">
        <f>'1 ประชากรราย หมู่บ้าน'!E273</f>
        <v>102</v>
      </c>
      <c r="H104" s="157">
        <f>'1 ประชากรราย หมู่บ้าน'!F273</f>
        <v>161</v>
      </c>
      <c r="I104" s="157" t="e">
        <f>'1 ประชากรราย หมู่บ้าน'!G273</f>
        <v>#N/A</v>
      </c>
      <c r="J104" s="157">
        <f>'1 ประชากรราย หมู่บ้าน'!H273</f>
        <v>107</v>
      </c>
    </row>
    <row r="105" spans="1:10" ht="20.25" customHeight="1">
      <c r="A105" s="367"/>
      <c r="B105" s="329"/>
      <c r="C105" s="329"/>
      <c r="D105" s="367"/>
      <c r="E105" s="546"/>
      <c r="F105" s="604" t="s">
        <v>1804</v>
      </c>
      <c r="G105" s="337">
        <f>'1 ประชากรราย หมู่บ้าน'!E274</f>
        <v>560</v>
      </c>
      <c r="H105" s="337">
        <f>'1 ประชากรราย หมู่บ้าน'!F274</f>
        <v>605</v>
      </c>
      <c r="I105" s="337" t="e">
        <f>'1 ประชากรราย หมู่บ้าน'!G274</f>
        <v>#N/A</v>
      </c>
      <c r="J105" s="337">
        <f>'1 ประชากรราย หมู่บ้าน'!H274</f>
        <v>389</v>
      </c>
    </row>
    <row r="106" spans="1:10" ht="20.25" customHeight="1">
      <c r="A106" s="367"/>
      <c r="B106" s="329"/>
      <c r="C106" s="329"/>
      <c r="D106" s="367"/>
      <c r="E106" s="546"/>
      <c r="F106" s="612" t="s">
        <v>1887</v>
      </c>
      <c r="G106" s="534">
        <f>SUM(G101:G105)</f>
        <v>2124</v>
      </c>
      <c r="H106" s="534">
        <f>SUM(H101:H105)</f>
        <v>2368</v>
      </c>
      <c r="I106" s="534" t="e">
        <f>SUM(I101:I105)</f>
        <v>#N/A</v>
      </c>
      <c r="J106" s="534">
        <f>SUM(J101:J105)</f>
        <v>2250</v>
      </c>
    </row>
    <row r="107" spans="1:10" ht="20.25" customHeight="1">
      <c r="A107" s="613"/>
      <c r="B107" s="614"/>
      <c r="C107" s="614"/>
      <c r="D107" s="367"/>
      <c r="E107" s="546"/>
      <c r="F107" s="612" t="s">
        <v>1888</v>
      </c>
      <c r="G107" s="534">
        <f>G99+G106</f>
        <v>4735</v>
      </c>
      <c r="H107" s="534">
        <f>H99+H106</f>
        <v>5062</v>
      </c>
      <c r="I107" s="534" t="e">
        <f>I99+I106</f>
        <v>#N/A</v>
      </c>
      <c r="J107" s="534">
        <f>J99+J106</f>
        <v>4227</v>
      </c>
    </row>
    <row r="108" spans="1:10" ht="20.25" customHeight="1">
      <c r="A108" s="367"/>
      <c r="B108" s="188"/>
      <c r="C108" s="188" t="s">
        <v>1501</v>
      </c>
      <c r="D108" s="601">
        <v>3</v>
      </c>
      <c r="E108" s="592">
        <v>4</v>
      </c>
      <c r="F108" s="178" t="s">
        <v>1807</v>
      </c>
      <c r="G108" s="208">
        <f>'1 ประชากรราย หมู่บ้าน'!E174</f>
        <v>1244</v>
      </c>
      <c r="H108" s="208">
        <f>'1 ประชากรราย หมู่บ้าน'!F174</f>
        <v>1381</v>
      </c>
      <c r="I108" s="208" t="e">
        <f>'1 ประชากรราย หมู่บ้าน'!G174</f>
        <v>#N/A</v>
      </c>
      <c r="J108" s="208">
        <f>'1 ประชากรราย หมู่บ้าน'!H174</f>
        <v>1515</v>
      </c>
    </row>
    <row r="109" spans="1:10" ht="20.25" customHeight="1">
      <c r="A109" s="367"/>
      <c r="B109" s="188"/>
      <c r="C109" s="188" t="s">
        <v>1546</v>
      </c>
      <c r="D109" s="598"/>
      <c r="E109" s="592"/>
      <c r="F109" s="215" t="s">
        <v>501</v>
      </c>
      <c r="G109" s="157">
        <f>'1 ประชากรราย หมู่บ้าน'!E179</f>
        <v>621</v>
      </c>
      <c r="H109" s="157">
        <f>'1 ประชากรราย หมู่บ้าน'!F179</f>
        <v>664</v>
      </c>
      <c r="I109" s="157" t="e">
        <f>'1 ประชากรราย หมู่บ้าน'!G179</f>
        <v>#N/A</v>
      </c>
      <c r="J109" s="157">
        <f>'1 ประชากรราย หมู่บ้าน'!H179</f>
        <v>446</v>
      </c>
    </row>
    <row r="110" spans="1:10" ht="20.25" customHeight="1">
      <c r="A110" s="367"/>
      <c r="B110" s="188"/>
      <c r="C110" s="188"/>
      <c r="D110" s="601"/>
      <c r="E110" s="592"/>
      <c r="F110" s="215" t="s">
        <v>502</v>
      </c>
      <c r="G110" s="157">
        <f>'1 ประชากรราย หมู่บ้าน'!E180</f>
        <v>151</v>
      </c>
      <c r="H110" s="157">
        <f>'1 ประชากรราย หมู่บ้าน'!F180</f>
        <v>149</v>
      </c>
      <c r="I110" s="157" t="e">
        <f>'1 ประชากรราย หมู่บ้าน'!G180</f>
        <v>#N/A</v>
      </c>
      <c r="J110" s="157">
        <f>'1 ประชากรราย หมู่บ้าน'!H180</f>
        <v>164</v>
      </c>
    </row>
    <row r="111" spans="1:10" ht="20.25" customHeight="1">
      <c r="A111" s="367"/>
      <c r="B111" s="188"/>
      <c r="C111" s="188"/>
      <c r="D111" s="329"/>
      <c r="E111" s="592"/>
      <c r="F111" s="605" t="s">
        <v>1809</v>
      </c>
      <c r="G111" s="337">
        <f>'1 ประชากรราย หมู่บ้าน'!E182</f>
        <v>496</v>
      </c>
      <c r="H111" s="337">
        <f>'1 ประชากรราย หมู่บ้าน'!F182</f>
        <v>521</v>
      </c>
      <c r="I111" s="337" t="e">
        <f>'1 ประชากรราย หมู่บ้าน'!G182</f>
        <v>#N/A</v>
      </c>
      <c r="J111" s="337">
        <f>'1 ประชากรราย หมู่บ้าน'!H182</f>
        <v>396</v>
      </c>
    </row>
    <row r="112" spans="1:10" ht="20.25" customHeight="1">
      <c r="A112" s="368"/>
      <c r="B112" s="279"/>
      <c r="C112" s="279"/>
      <c r="D112" s="329"/>
      <c r="E112" s="592"/>
      <c r="F112" s="279" t="s">
        <v>1810</v>
      </c>
      <c r="G112" s="582">
        <f>SUM(G108:G111)</f>
        <v>2512</v>
      </c>
      <c r="H112" s="582">
        <f>SUM(H108:H111)</f>
        <v>2715</v>
      </c>
      <c r="I112" s="582" t="e">
        <f>SUM(I108:I111)</f>
        <v>#N/A</v>
      </c>
      <c r="J112" s="582">
        <f>SUM(J108:J111)</f>
        <v>2521</v>
      </c>
    </row>
    <row r="113" spans="1:10" ht="21" customHeight="1">
      <c r="A113" s="588" t="s">
        <v>67</v>
      </c>
      <c r="B113" s="188" t="s">
        <v>104</v>
      </c>
      <c r="C113" s="188" t="s">
        <v>1501</v>
      </c>
      <c r="D113" s="329"/>
      <c r="E113" s="592"/>
      <c r="F113" s="178" t="s">
        <v>1120</v>
      </c>
      <c r="G113" s="208"/>
      <c r="H113" s="208"/>
      <c r="I113" s="208"/>
      <c r="J113" s="208"/>
    </row>
    <row r="114" spans="1:10" ht="21" customHeight="1">
      <c r="A114" s="367"/>
      <c r="B114" s="188"/>
      <c r="C114" s="188" t="s">
        <v>1823</v>
      </c>
      <c r="D114" s="601"/>
      <c r="E114" s="592"/>
      <c r="F114" s="187" t="s">
        <v>1808</v>
      </c>
      <c r="G114" s="214">
        <f>'1 ประชากรราย หมู่บ้าน'!E269</f>
        <v>292</v>
      </c>
      <c r="H114" s="214">
        <f>'1 ประชากรราย หมู่บ้าน'!F269</f>
        <v>264</v>
      </c>
      <c r="I114" s="214" t="e">
        <f>'1 ประชากรราย หมู่บ้าน'!G269</f>
        <v>#N/A</v>
      </c>
      <c r="J114" s="214">
        <f>'1 ประชากรราย หมู่บ้าน'!H269</f>
        <v>547</v>
      </c>
    </row>
    <row r="115" spans="1:10" ht="21" customHeight="1">
      <c r="A115" s="367"/>
      <c r="B115" s="329"/>
      <c r="C115" s="329"/>
      <c r="D115" s="367"/>
      <c r="E115" s="546"/>
      <c r="F115" s="604" t="s">
        <v>1809</v>
      </c>
      <c r="G115" s="337">
        <f>'1 ประชากรราย หมู่บ้าน'!E272</f>
        <v>165</v>
      </c>
      <c r="H115" s="337">
        <f>'1 ประชากรราย หมู่บ้าน'!F272</f>
        <v>168</v>
      </c>
      <c r="I115" s="337" t="e">
        <f>'1 ประชากรราย หมู่บ้าน'!G272</f>
        <v>#N/A</v>
      </c>
      <c r="J115" s="337">
        <f>'1 ประชากรราย หมู่บ้าน'!H272</f>
        <v>113</v>
      </c>
    </row>
    <row r="116" spans="1:10" ht="21" customHeight="1">
      <c r="A116" s="367"/>
      <c r="B116" s="329"/>
      <c r="C116" s="329"/>
      <c r="D116" s="367"/>
      <c r="E116" s="546"/>
      <c r="F116" s="279" t="s">
        <v>1887</v>
      </c>
      <c r="G116" s="582">
        <f>SUM(G114:G115)</f>
        <v>457</v>
      </c>
      <c r="H116" s="582">
        <f>SUM(H114:H115)</f>
        <v>432</v>
      </c>
      <c r="I116" s="582" t="e">
        <f>SUM(I114:I115)</f>
        <v>#N/A</v>
      </c>
      <c r="J116" s="582">
        <f>SUM(J114:J115)</f>
        <v>660</v>
      </c>
    </row>
    <row r="117" spans="1:10" ht="21" customHeight="1">
      <c r="A117" s="367"/>
      <c r="B117" s="188"/>
      <c r="C117" s="188"/>
      <c r="D117" s="329"/>
      <c r="E117" s="592"/>
      <c r="F117" s="612" t="s">
        <v>1888</v>
      </c>
      <c r="G117" s="534">
        <f>G112+G116</f>
        <v>2969</v>
      </c>
      <c r="H117" s="534">
        <f>H112+H116</f>
        <v>3147</v>
      </c>
      <c r="I117" s="534" t="e">
        <f>I112+I116</f>
        <v>#N/A</v>
      </c>
      <c r="J117" s="534">
        <f>J112+J116</f>
        <v>3181</v>
      </c>
    </row>
    <row r="118" spans="1:10" ht="21" customHeight="1">
      <c r="A118" s="367"/>
      <c r="B118" s="188" t="s">
        <v>107</v>
      </c>
      <c r="C118" s="188" t="s">
        <v>1811</v>
      </c>
      <c r="D118" s="601">
        <v>3</v>
      </c>
      <c r="E118" s="592">
        <v>13</v>
      </c>
      <c r="F118" s="178" t="s">
        <v>558</v>
      </c>
      <c r="G118" s="157">
        <f>'1 ประชากรราย หมู่บ้าน'!E288</f>
        <v>351</v>
      </c>
      <c r="H118" s="157">
        <f>'1 ประชากรราย หมู่บ้าน'!F288</f>
        <v>369</v>
      </c>
      <c r="I118" s="157" t="e">
        <f>'1 ประชากรราย หมู่บ้าน'!G288</f>
        <v>#N/A</v>
      </c>
      <c r="J118" s="157">
        <f>'1 ประชากรราย หมู่บ้าน'!H288</f>
        <v>458</v>
      </c>
    </row>
    <row r="119" spans="1:10" ht="21" customHeight="1">
      <c r="A119" s="367"/>
      <c r="B119" s="188"/>
      <c r="C119" s="188" t="s">
        <v>35</v>
      </c>
      <c r="D119" s="601"/>
      <c r="E119" s="592"/>
      <c r="F119" s="215" t="s">
        <v>1562</v>
      </c>
      <c r="G119" s="157">
        <f>'1 ประชากรราย หมู่บ้าน'!E289</f>
        <v>306</v>
      </c>
      <c r="H119" s="157">
        <f>'1 ประชากรราย หมู่บ้าน'!F289</f>
        <v>325</v>
      </c>
      <c r="I119" s="157" t="e">
        <f>'1 ประชากรราย หมู่บ้าน'!G289</f>
        <v>#N/A</v>
      </c>
      <c r="J119" s="157">
        <f>'1 ประชากรราย หมู่บ้าน'!H289</f>
        <v>239</v>
      </c>
    </row>
    <row r="120" spans="1:10" ht="21" customHeight="1">
      <c r="A120" s="367"/>
      <c r="B120" s="188"/>
      <c r="C120" s="188"/>
      <c r="D120" s="601"/>
      <c r="E120" s="592"/>
      <c r="F120" s="215" t="s">
        <v>503</v>
      </c>
      <c r="G120" s="157">
        <f>'1 ประชากรราย หมู่บ้าน'!E290</f>
        <v>368</v>
      </c>
      <c r="H120" s="157">
        <f>'1 ประชากรราย หมู่บ้าน'!F290</f>
        <v>404</v>
      </c>
      <c r="I120" s="157" t="e">
        <f>'1 ประชากรราย หมู่บ้าน'!G290</f>
        <v>#N/A</v>
      </c>
      <c r="J120" s="157">
        <f>'1 ประชากรราย หมู่บ้าน'!H290</f>
        <v>280</v>
      </c>
    </row>
    <row r="121" spans="1:10" ht="21" customHeight="1">
      <c r="A121" s="367"/>
      <c r="B121" s="188"/>
      <c r="C121" s="188"/>
      <c r="D121" s="601"/>
      <c r="E121" s="592"/>
      <c r="F121" s="215" t="s">
        <v>1561</v>
      </c>
      <c r="G121" s="157">
        <f>'1 ประชากรราย หมู่บ้าน'!E291</f>
        <v>169</v>
      </c>
      <c r="H121" s="157">
        <f>'1 ประชากรราย หมู่บ้าน'!F291</f>
        <v>167</v>
      </c>
      <c r="I121" s="157" t="e">
        <f>'1 ประชากรราย หมู่บ้าน'!G291</f>
        <v>#N/A</v>
      </c>
      <c r="J121" s="157">
        <f>'1 ประชากรราย หมู่บ้าน'!H291</f>
        <v>106</v>
      </c>
    </row>
    <row r="122" spans="1:10" ht="21" customHeight="1">
      <c r="A122" s="367"/>
      <c r="B122" s="188"/>
      <c r="C122" s="188"/>
      <c r="D122" s="601"/>
      <c r="E122" s="592"/>
      <c r="F122" s="615" t="s">
        <v>1841</v>
      </c>
      <c r="G122" s="157">
        <f>'1 ประชากรราย หมู่บ้าน'!E292</f>
        <v>354</v>
      </c>
      <c r="H122" s="157">
        <f>'1 ประชากรราย หมู่บ้าน'!F292</f>
        <v>367</v>
      </c>
      <c r="I122" s="157" t="e">
        <f>'1 ประชากรราย หมู่บ้าน'!G292</f>
        <v>#N/A</v>
      </c>
      <c r="J122" s="157">
        <f>'1 ประชากรราย หมู่บ้าน'!H292</f>
        <v>268</v>
      </c>
    </row>
    <row r="123" spans="1:10" ht="21" customHeight="1">
      <c r="A123" s="367"/>
      <c r="B123" s="188"/>
      <c r="C123" s="188"/>
      <c r="D123" s="601"/>
      <c r="E123" s="592"/>
      <c r="F123" s="616" t="s">
        <v>1560</v>
      </c>
      <c r="G123" s="157">
        <f>'1 ประชากรราย หมู่บ้าน'!E293</f>
        <v>414</v>
      </c>
      <c r="H123" s="157">
        <f>'1 ประชากรราย หมู่บ้าน'!F293</f>
        <v>432</v>
      </c>
      <c r="I123" s="157" t="e">
        <f>'1 ประชากรราย หมู่บ้าน'!G293</f>
        <v>#N/A</v>
      </c>
      <c r="J123" s="157">
        <f>'1 ประชากรราย หมู่บ้าน'!H293</f>
        <v>268</v>
      </c>
    </row>
    <row r="124" spans="1:10" ht="21" customHeight="1">
      <c r="A124" s="367"/>
      <c r="B124" s="188"/>
      <c r="C124" s="188"/>
      <c r="D124" s="601"/>
      <c r="E124" s="592"/>
      <c r="F124" s="215" t="s">
        <v>115</v>
      </c>
      <c r="G124" s="157">
        <f>'1 ประชากรราย หมู่บ้าน'!E294</f>
        <v>341</v>
      </c>
      <c r="H124" s="157">
        <f>'1 ประชากรราย หมู่บ้าน'!F294</f>
        <v>365</v>
      </c>
      <c r="I124" s="157" t="e">
        <f>'1 ประชากรราย หมู่บ้าน'!G294</f>
        <v>#N/A</v>
      </c>
      <c r="J124" s="157">
        <f>'1 ประชากรราย หมู่บ้าน'!H294</f>
        <v>259</v>
      </c>
    </row>
    <row r="125" spans="1:10" ht="21" customHeight="1">
      <c r="A125" s="367"/>
      <c r="B125" s="188"/>
      <c r="C125" s="188"/>
      <c r="D125" s="598" t="s">
        <v>114</v>
      </c>
      <c r="E125" s="592"/>
      <c r="F125" s="215" t="s">
        <v>557</v>
      </c>
      <c r="G125" s="157">
        <f>'1 ประชากรราย หมู่บ้าน'!E295</f>
        <v>447</v>
      </c>
      <c r="H125" s="157">
        <f>'1 ประชากรราย หมู่บ้าน'!F295</f>
        <v>424</v>
      </c>
      <c r="I125" s="157" t="e">
        <f>'1 ประชากรราย หมู่บ้าน'!G295</f>
        <v>#N/A</v>
      </c>
      <c r="J125" s="157">
        <f>'1 ประชากรราย หมู่บ้าน'!H295</f>
        <v>358</v>
      </c>
    </row>
    <row r="126" spans="1:10" ht="21" customHeight="1">
      <c r="A126" s="367"/>
      <c r="B126" s="188"/>
      <c r="C126" s="188"/>
      <c r="D126" s="598"/>
      <c r="E126" s="592"/>
      <c r="F126" s="215" t="s">
        <v>1812</v>
      </c>
      <c r="G126" s="157">
        <f>'1 ประชากรราย หมู่บ้าน'!E296</f>
        <v>350</v>
      </c>
      <c r="H126" s="157">
        <f>'1 ประชากรราย หมู่บ้าน'!F296</f>
        <v>327</v>
      </c>
      <c r="I126" s="157" t="e">
        <f>'1 ประชากรราย หมู่บ้าน'!G296</f>
        <v>#N/A</v>
      </c>
      <c r="J126" s="157">
        <f>'1 ประชากรราย หมู่บ้าน'!H296</f>
        <v>207</v>
      </c>
    </row>
    <row r="127" spans="1:10" ht="21" customHeight="1">
      <c r="A127" s="367"/>
      <c r="B127" s="188"/>
      <c r="C127" s="188"/>
      <c r="D127" s="598"/>
      <c r="E127" s="188"/>
      <c r="F127" s="215" t="s">
        <v>559</v>
      </c>
      <c r="G127" s="157">
        <f>'1 ประชากรราย หมู่บ้าน'!E297</f>
        <v>245</v>
      </c>
      <c r="H127" s="157">
        <f>'1 ประชากรราย หมู่บ้าน'!F297</f>
        <v>257</v>
      </c>
      <c r="I127" s="157" t="e">
        <f>'1 ประชากรราย หมู่บ้าน'!G297</f>
        <v>#N/A</v>
      </c>
      <c r="J127" s="157">
        <f>'1 ประชากรราย หมู่บ้าน'!H297</f>
        <v>235</v>
      </c>
    </row>
    <row r="128" spans="1:10" ht="21" customHeight="1">
      <c r="A128" s="367"/>
      <c r="B128" s="188"/>
      <c r="C128" s="188"/>
      <c r="D128" s="598"/>
      <c r="E128" s="188"/>
      <c r="F128" s="215" t="s">
        <v>504</v>
      </c>
      <c r="G128" s="157">
        <f>'1 ประชากรราย หมู่บ้าน'!E298</f>
        <v>282</v>
      </c>
      <c r="H128" s="157">
        <f>'1 ประชากรราย หมู่บ้าน'!F298</f>
        <v>331</v>
      </c>
      <c r="I128" s="157" t="e">
        <f>'1 ประชากรราย หมู่บ้าน'!G298</f>
        <v>#N/A</v>
      </c>
      <c r="J128" s="157">
        <f>'1 ประชากรราย หมู่บ้าน'!H298</f>
        <v>165</v>
      </c>
    </row>
    <row r="129" spans="1:10" ht="21" customHeight="1">
      <c r="A129" s="367"/>
      <c r="B129" s="188"/>
      <c r="C129" s="188"/>
      <c r="D129" s="598"/>
      <c r="E129" s="188"/>
      <c r="F129" s="215" t="s">
        <v>556</v>
      </c>
      <c r="G129" s="157">
        <f>'1 ประชากรราย หมู่บ้าน'!E299</f>
        <v>224</v>
      </c>
      <c r="H129" s="157">
        <f>'1 ประชากรราย หมู่บ้าน'!F299</f>
        <v>225</v>
      </c>
      <c r="I129" s="157" t="e">
        <f>'1 ประชากรราย หมู่บ้าน'!G299</f>
        <v>#N/A</v>
      </c>
      <c r="J129" s="157">
        <f>'1 ประชากรราย หมู่บ้าน'!H299</f>
        <v>246</v>
      </c>
    </row>
    <row r="130" spans="1:10" ht="21" customHeight="1">
      <c r="A130" s="367"/>
      <c r="B130" s="188"/>
      <c r="C130" s="188"/>
      <c r="D130" s="598"/>
      <c r="E130" s="188"/>
      <c r="F130" s="215" t="s">
        <v>505</v>
      </c>
      <c r="G130" s="157">
        <f>'1 ประชากรราย หมู่บ้าน'!E300</f>
        <v>278</v>
      </c>
      <c r="H130" s="157">
        <f>'1 ประชากรราย หมู่บ้าน'!F300</f>
        <v>318</v>
      </c>
      <c r="I130" s="157" t="e">
        <f>'1 ประชากรราย หมู่บ้าน'!G300</f>
        <v>#N/A</v>
      </c>
      <c r="J130" s="157">
        <f>'1 ประชากรราย หมู่บ้าน'!H300</f>
        <v>171</v>
      </c>
    </row>
    <row r="131" spans="1:10" ht="21" customHeight="1">
      <c r="A131" s="367"/>
      <c r="B131" s="188"/>
      <c r="C131" s="188"/>
      <c r="D131" s="329"/>
      <c r="E131" s="592"/>
      <c r="F131" s="594" t="s">
        <v>29</v>
      </c>
      <c r="G131" s="534">
        <f>SUM(G118:G130)</f>
        <v>4129</v>
      </c>
      <c r="H131" s="534">
        <f>SUM(H118:H130)</f>
        <v>4311</v>
      </c>
      <c r="I131" s="534" t="e">
        <f>SUM(I118:I130)</f>
        <v>#N/A</v>
      </c>
      <c r="J131" s="534">
        <f>SUM(J118:J130)</f>
        <v>3260</v>
      </c>
    </row>
    <row r="132" spans="1:10" ht="21" customHeight="1">
      <c r="A132" s="367"/>
      <c r="B132" s="188" t="s">
        <v>109</v>
      </c>
      <c r="C132" s="188" t="s">
        <v>1502</v>
      </c>
      <c r="D132" s="598">
        <v>3</v>
      </c>
      <c r="E132" s="592">
        <v>8</v>
      </c>
      <c r="F132" s="617" t="s">
        <v>509</v>
      </c>
      <c r="G132" s="157">
        <f>'1 ประชากรราย หมู่บ้าน'!E159</f>
        <v>176</v>
      </c>
      <c r="H132" s="157">
        <f>'1 ประชากรราย หมู่บ้าน'!F159</f>
        <v>201</v>
      </c>
      <c r="I132" s="157" t="e">
        <f>'1 ประชากรราย หมู่บ้าน'!G159</f>
        <v>#N/A</v>
      </c>
      <c r="J132" s="157">
        <f>'1 ประชากรราย หมู่บ้าน'!H159</f>
        <v>164</v>
      </c>
    </row>
    <row r="133" spans="1:10" ht="21" customHeight="1">
      <c r="A133" s="367"/>
      <c r="B133" s="188"/>
      <c r="C133" s="188" t="s">
        <v>1547</v>
      </c>
      <c r="D133" s="598"/>
      <c r="E133" s="592"/>
      <c r="F133" s="618" t="s">
        <v>1559</v>
      </c>
      <c r="G133" s="157">
        <f>'1 ประชากรราย หมู่บ้าน'!E160</f>
        <v>143</v>
      </c>
      <c r="H133" s="157">
        <f>'1 ประชากรราย หมู่บ้าน'!F160</f>
        <v>196</v>
      </c>
      <c r="I133" s="157" t="e">
        <f>'1 ประชากรราย หมู่บ้าน'!G160</f>
        <v>#N/A</v>
      </c>
      <c r="J133" s="157">
        <f>'1 ประชากรราย หมู่บ้าน'!H160</f>
        <v>102</v>
      </c>
    </row>
    <row r="134" spans="1:10" ht="21" customHeight="1">
      <c r="A134" s="367"/>
      <c r="B134" s="188"/>
      <c r="C134" s="188"/>
      <c r="D134" s="598"/>
      <c r="E134" s="188"/>
      <c r="F134" s="215" t="s">
        <v>508</v>
      </c>
      <c r="G134" s="157">
        <f>'1 ประชากรราย หมู่บ้าน'!E161</f>
        <v>530</v>
      </c>
      <c r="H134" s="157">
        <f>'1 ประชากรราย หมู่บ้าน'!F161</f>
        <v>613</v>
      </c>
      <c r="I134" s="157" t="e">
        <f>'1 ประชากรราย หมู่บ้าน'!G161</f>
        <v>#N/A</v>
      </c>
      <c r="J134" s="157">
        <f>'1 ประชากรราย หมู่บ้าน'!H161</f>
        <v>1264</v>
      </c>
    </row>
    <row r="135" spans="1:10" ht="21" customHeight="1">
      <c r="A135" s="367"/>
      <c r="B135" s="188"/>
      <c r="C135" s="188"/>
      <c r="D135" s="598"/>
      <c r="E135" s="188"/>
      <c r="F135" s="193" t="s">
        <v>1558</v>
      </c>
      <c r="G135" s="157">
        <f>'1 ประชากรราย หมู่บ้าน'!E166</f>
        <v>195</v>
      </c>
      <c r="H135" s="157">
        <f>'1 ประชากรราย หมู่บ้าน'!F166</f>
        <v>203</v>
      </c>
      <c r="I135" s="157" t="e">
        <f>'1 ประชากรราย หมู่บ้าน'!G166</f>
        <v>#N/A</v>
      </c>
      <c r="J135" s="157">
        <f>'1 ประชากรราย หมู่บ้าน'!H166</f>
        <v>197</v>
      </c>
    </row>
    <row r="136" spans="1:10" ht="21" customHeight="1">
      <c r="A136" s="367"/>
      <c r="B136" s="188"/>
      <c r="C136" s="188"/>
      <c r="D136" s="598"/>
      <c r="E136" s="188"/>
      <c r="F136" s="611" t="s">
        <v>1842</v>
      </c>
      <c r="G136" s="157">
        <f>'1 ประชากรราย หมู่บ้าน'!E167</f>
        <v>368</v>
      </c>
      <c r="H136" s="157">
        <f>'1 ประชากรราย หมู่บ้าน'!F167</f>
        <v>420</v>
      </c>
      <c r="I136" s="157" t="e">
        <f>'1 ประชากรราย หมู่บ้าน'!G167</f>
        <v>#N/A</v>
      </c>
      <c r="J136" s="157">
        <f>'1 ประชากรราย หมู่บ้าน'!H167</f>
        <v>313</v>
      </c>
    </row>
    <row r="137" spans="1:10" ht="21" customHeight="1">
      <c r="A137" s="367"/>
      <c r="B137" s="188"/>
      <c r="C137" s="188"/>
      <c r="D137" s="598"/>
      <c r="E137" s="188"/>
      <c r="F137" s="215" t="s">
        <v>506</v>
      </c>
      <c r="G137" s="157">
        <f>'1 ประชากรราย หมู่บ้าน'!E168</f>
        <v>190</v>
      </c>
      <c r="H137" s="157">
        <f>'1 ประชากรราย หมู่บ้าน'!F168</f>
        <v>223</v>
      </c>
      <c r="I137" s="157" t="e">
        <f>'1 ประชากรราย หมู่บ้าน'!G168</f>
        <v>#N/A</v>
      </c>
      <c r="J137" s="157">
        <f>'1 ประชากรราย หมู่บ้าน'!H168</f>
        <v>168</v>
      </c>
    </row>
    <row r="138" spans="1:10" ht="21" customHeight="1">
      <c r="A138" s="367"/>
      <c r="B138" s="188"/>
      <c r="C138" s="188"/>
      <c r="D138" s="598"/>
      <c r="E138" s="188"/>
      <c r="F138" s="215" t="s">
        <v>507</v>
      </c>
      <c r="G138" s="157">
        <f>'1 ประชากรราย หมู่บ้าน'!E171</f>
        <v>108</v>
      </c>
      <c r="H138" s="157">
        <f>'1 ประชากรราย หมู่บ้าน'!F171</f>
        <v>126</v>
      </c>
      <c r="I138" s="157" t="e">
        <f>'1 ประชากรราย หมู่บ้าน'!G171</f>
        <v>#N/A</v>
      </c>
      <c r="J138" s="157">
        <f>'1 ประชากรราย หมู่บ้าน'!H171</f>
        <v>89</v>
      </c>
    </row>
    <row r="139" spans="1:10" ht="21" customHeight="1">
      <c r="A139" s="367"/>
      <c r="B139" s="188"/>
      <c r="C139" s="188"/>
      <c r="D139" s="598"/>
      <c r="E139" s="188"/>
      <c r="F139" s="604" t="s">
        <v>310</v>
      </c>
      <c r="G139" s="157">
        <f>'1 ประชากรราย หมู่บ้าน'!E172</f>
        <v>527</v>
      </c>
      <c r="H139" s="157">
        <f>'1 ประชากรราย หมู่บ้าน'!F172</f>
        <v>570</v>
      </c>
      <c r="I139" s="157" t="e">
        <f>'1 ประชากรราย หมู่บ้าน'!G172</f>
        <v>#N/A</v>
      </c>
      <c r="J139" s="157">
        <f>'1 ประชากรราย หมู่บ้าน'!H172</f>
        <v>694</v>
      </c>
    </row>
    <row r="140" spans="1:13" ht="21" customHeight="1">
      <c r="A140" s="613"/>
      <c r="B140" s="619"/>
      <c r="C140" s="619"/>
      <c r="D140" s="329"/>
      <c r="E140" s="592"/>
      <c r="F140" s="594" t="s">
        <v>29</v>
      </c>
      <c r="G140" s="534">
        <f>SUM(G132:G139)</f>
        <v>2237</v>
      </c>
      <c r="H140" s="534">
        <f>SUM(H132:H139)</f>
        <v>2552</v>
      </c>
      <c r="I140" s="534" t="e">
        <f>SUM(I132:I139)</f>
        <v>#N/A</v>
      </c>
      <c r="J140" s="534">
        <f>SUM(J132:J139)</f>
        <v>2991</v>
      </c>
      <c r="K140" s="50"/>
      <c r="L140" s="50"/>
      <c r="M140" s="50"/>
    </row>
    <row r="141" spans="1:10" ht="21" customHeight="1">
      <c r="A141" s="367"/>
      <c r="B141" s="188"/>
      <c r="C141" s="188" t="s">
        <v>1548</v>
      </c>
      <c r="D141" s="598">
        <v>2</v>
      </c>
      <c r="E141" s="592">
        <v>6</v>
      </c>
      <c r="F141" s="178" t="s">
        <v>332</v>
      </c>
      <c r="G141" s="157">
        <f>'1 ประชากรราย หมู่บ้าน'!E162</f>
        <v>365</v>
      </c>
      <c r="H141" s="157">
        <f>'1 ประชากรราย หมู่บ้าน'!F162</f>
        <v>367</v>
      </c>
      <c r="I141" s="157" t="e">
        <f>'1 ประชากรราย หมู่บ้าน'!G162</f>
        <v>#N/A</v>
      </c>
      <c r="J141" s="157">
        <f>'1 ประชากรราย หมู่บ้าน'!H162</f>
        <v>357</v>
      </c>
    </row>
    <row r="142" spans="1:10" ht="21" customHeight="1">
      <c r="A142" s="367"/>
      <c r="B142" s="188"/>
      <c r="C142" s="188" t="s">
        <v>1549</v>
      </c>
      <c r="D142" s="598"/>
      <c r="E142" s="592"/>
      <c r="F142" s="215" t="s">
        <v>1813</v>
      </c>
      <c r="G142" s="157">
        <f>'1 ประชากรราย หมู่บ้าน'!E163</f>
        <v>488</v>
      </c>
      <c r="H142" s="157">
        <f>'1 ประชากรราย หมู่บ้าน'!F163</f>
        <v>525</v>
      </c>
      <c r="I142" s="157">
        <f>'1 ประชากรราย หมู่บ้าน'!G163</f>
        <v>1013</v>
      </c>
      <c r="J142" s="157">
        <f>'1 ประชากรราย หมู่บ้าน'!H163</f>
        <v>389</v>
      </c>
    </row>
    <row r="143" spans="1:10" ht="21" customHeight="1">
      <c r="A143" s="367"/>
      <c r="B143" s="188"/>
      <c r="C143" s="188"/>
      <c r="D143" s="598"/>
      <c r="E143" s="592"/>
      <c r="F143" s="608" t="s">
        <v>1843</v>
      </c>
      <c r="G143" s="157">
        <f>'1 ประชากรราย หมู่บ้าน'!E164</f>
        <v>217</v>
      </c>
      <c r="H143" s="157">
        <f>'1 ประชากรราย หมู่บ้าน'!F164</f>
        <v>233</v>
      </c>
      <c r="I143" s="157" t="e">
        <f>'1 ประชากรราย หมู่บ้าน'!G164</f>
        <v>#N/A</v>
      </c>
      <c r="J143" s="157">
        <f>'1 ประชากรราย หมู่บ้าน'!H164</f>
        <v>250</v>
      </c>
    </row>
    <row r="144" spans="1:10" ht="21" customHeight="1">
      <c r="A144" s="367"/>
      <c r="B144" s="188"/>
      <c r="C144" s="188"/>
      <c r="D144" s="598"/>
      <c r="E144" s="592"/>
      <c r="F144" s="215" t="s">
        <v>116</v>
      </c>
      <c r="G144" s="157">
        <f>'1 ประชากรราย หมู่บ้าน'!E165</f>
        <v>379</v>
      </c>
      <c r="H144" s="157">
        <f>'1 ประชากรราย หมู่บ้าน'!F165</f>
        <v>374</v>
      </c>
      <c r="I144" s="157" t="e">
        <f>'1 ประชากรราย หมู่บ้าน'!G165</f>
        <v>#N/A</v>
      </c>
      <c r="J144" s="157">
        <f>'1 ประชากรราย หมู่บ้าน'!H165</f>
        <v>287</v>
      </c>
    </row>
    <row r="145" spans="1:10" ht="21" customHeight="1">
      <c r="A145" s="367"/>
      <c r="B145" s="188"/>
      <c r="C145" s="188"/>
      <c r="D145" s="598"/>
      <c r="E145" s="592"/>
      <c r="F145" s="215" t="s">
        <v>333</v>
      </c>
      <c r="G145" s="157">
        <f>'1 ประชากรราย หมู่บ้าน'!E169</f>
        <v>182</v>
      </c>
      <c r="H145" s="157">
        <f>'1 ประชากรราย หมู่บ้าน'!F169</f>
        <v>194</v>
      </c>
      <c r="I145" s="157" t="e">
        <f>'1 ประชากรราย หมู่บ้าน'!G169</f>
        <v>#N/A</v>
      </c>
      <c r="J145" s="157">
        <f>'1 ประชากรราย หมู่บ้าน'!H169</f>
        <v>126</v>
      </c>
    </row>
    <row r="146" spans="1:10" ht="21" customHeight="1">
      <c r="A146" s="367"/>
      <c r="B146" s="188"/>
      <c r="C146" s="188"/>
      <c r="D146" s="598"/>
      <c r="E146" s="592"/>
      <c r="F146" s="604" t="s">
        <v>334</v>
      </c>
      <c r="G146" s="157">
        <f>'1 ประชากรราย หมู่บ้าน'!E170</f>
        <v>145</v>
      </c>
      <c r="H146" s="157">
        <f>'1 ประชากรราย หมู่บ้าน'!F170</f>
        <v>162</v>
      </c>
      <c r="I146" s="157" t="e">
        <f>'1 ประชากรราย หมู่บ้าน'!G170</f>
        <v>#N/A</v>
      </c>
      <c r="J146" s="157">
        <f>'1 ประชากรราย หมู่บ้าน'!H170</f>
        <v>137</v>
      </c>
    </row>
    <row r="147" spans="1:10" ht="21" customHeight="1">
      <c r="A147" s="368"/>
      <c r="B147" s="279"/>
      <c r="C147" s="279"/>
      <c r="D147" s="329"/>
      <c r="E147" s="592"/>
      <c r="F147" s="594" t="s">
        <v>29</v>
      </c>
      <c r="G147" s="534">
        <f>SUM(G141:G146)</f>
        <v>1776</v>
      </c>
      <c r="H147" s="534">
        <f>SUM(H141:H146)</f>
        <v>1855</v>
      </c>
      <c r="I147" s="534" t="e">
        <f>SUM(I141:I146)</f>
        <v>#N/A</v>
      </c>
      <c r="J147" s="534">
        <f>SUM(J141:J146)</f>
        <v>1546</v>
      </c>
    </row>
    <row r="148" spans="1:10" ht="21.75" customHeight="1">
      <c r="A148" s="588" t="s">
        <v>67</v>
      </c>
      <c r="B148" s="188" t="s">
        <v>112</v>
      </c>
      <c r="C148" s="188" t="s">
        <v>1550</v>
      </c>
      <c r="D148" s="598">
        <v>5</v>
      </c>
      <c r="E148" s="592">
        <v>6</v>
      </c>
      <c r="F148" s="620" t="s">
        <v>1844</v>
      </c>
      <c r="G148" s="157">
        <f>'1 ประชากรราย หมู่บ้าน'!E186</f>
        <v>125</v>
      </c>
      <c r="H148" s="157">
        <f>'1 ประชากรราย หมู่บ้าน'!F186</f>
        <v>133</v>
      </c>
      <c r="I148" s="157" t="e">
        <f>'1 ประชากรราย หมู่บ้าน'!G186</f>
        <v>#N/A</v>
      </c>
      <c r="J148" s="157">
        <f>'1 ประชากรราย หมู่บ้าน'!H186</f>
        <v>197</v>
      </c>
    </row>
    <row r="149" spans="1:10" ht="21.75" customHeight="1">
      <c r="A149" s="367"/>
      <c r="B149" s="329"/>
      <c r="C149" s="329" t="s">
        <v>1551</v>
      </c>
      <c r="D149" s="367"/>
      <c r="E149" s="546"/>
      <c r="F149" s="215" t="s">
        <v>482</v>
      </c>
      <c r="G149" s="157">
        <f>'1 ประชากรราย หมู่บ้าน'!E189</f>
        <v>244</v>
      </c>
      <c r="H149" s="157">
        <f>'1 ประชากรราย หมู่บ้าน'!F189</f>
        <v>252</v>
      </c>
      <c r="I149" s="157" t="e">
        <f>'1 ประชากรราย หมู่บ้าน'!G189</f>
        <v>#N/A</v>
      </c>
      <c r="J149" s="157">
        <f>'1 ประชากรราย หมู่บ้าน'!H189</f>
        <v>201</v>
      </c>
    </row>
    <row r="150" spans="1:10" ht="21.75" customHeight="1">
      <c r="A150" s="367"/>
      <c r="B150" s="329"/>
      <c r="C150" s="329"/>
      <c r="D150" s="367"/>
      <c r="E150" s="546"/>
      <c r="F150" s="215" t="s">
        <v>483</v>
      </c>
      <c r="G150" s="157">
        <f>'1 ประชากรราย หมู่บ้าน'!E192</f>
        <v>160</v>
      </c>
      <c r="H150" s="157">
        <f>'1 ประชากรราย หมู่บ้าน'!F192</f>
        <v>179</v>
      </c>
      <c r="I150" s="157" t="e">
        <f>'1 ประชากรราย หมู่บ้าน'!G192</f>
        <v>#N/A</v>
      </c>
      <c r="J150" s="157">
        <f>'1 ประชากรราย หมู่บ้าน'!H192</f>
        <v>187</v>
      </c>
    </row>
    <row r="151" spans="1:10" ht="21.75" customHeight="1">
      <c r="A151" s="367"/>
      <c r="B151" s="329"/>
      <c r="C151" s="329"/>
      <c r="D151" s="367"/>
      <c r="E151" s="546"/>
      <c r="F151" s="215" t="s">
        <v>484</v>
      </c>
      <c r="G151" s="157">
        <f>'1 ประชากรราย หมู่บ้าน'!E193</f>
        <v>269</v>
      </c>
      <c r="H151" s="157">
        <f>'1 ประชากรราย หมู่บ้าน'!F193</f>
        <v>249</v>
      </c>
      <c r="I151" s="157" t="e">
        <f>'1 ประชากรราย หมู่บ้าน'!G193</f>
        <v>#N/A</v>
      </c>
      <c r="J151" s="157">
        <f>'1 ประชากรราย หมู่บ้าน'!H193</f>
        <v>222</v>
      </c>
    </row>
    <row r="152" spans="1:10" ht="21.75" customHeight="1">
      <c r="A152" s="367"/>
      <c r="B152" s="329"/>
      <c r="C152" s="329"/>
      <c r="D152" s="367"/>
      <c r="E152" s="546"/>
      <c r="F152" s="215" t="s">
        <v>325</v>
      </c>
      <c r="G152" s="157">
        <f>'1 ประชากรราย หมู่บ้าน'!E194</f>
        <v>260</v>
      </c>
      <c r="H152" s="157">
        <f>'1 ประชากรราย หมู่บ้าน'!F194</f>
        <v>316</v>
      </c>
      <c r="I152" s="157" t="e">
        <f>'1 ประชากรราย หมู่บ้าน'!G194</f>
        <v>#N/A</v>
      </c>
      <c r="J152" s="157">
        <f>'1 ประชากรราย หมู่บ้าน'!H194</f>
        <v>269</v>
      </c>
    </row>
    <row r="153" spans="1:10" ht="21.75" customHeight="1">
      <c r="A153" s="367"/>
      <c r="B153" s="329"/>
      <c r="C153" s="329"/>
      <c r="D153" s="367"/>
      <c r="E153" s="546"/>
      <c r="F153" s="193" t="s">
        <v>568</v>
      </c>
      <c r="G153" s="157">
        <f>'1 ประชากรราย หมู่บ้าน'!E195</f>
        <v>190</v>
      </c>
      <c r="H153" s="157">
        <f>'1 ประชากรราย หมู่บ้าน'!F195</f>
        <v>211</v>
      </c>
      <c r="I153" s="157" t="e">
        <f>'1 ประชากรราย หมู่บ้าน'!G195</f>
        <v>#N/A</v>
      </c>
      <c r="J153" s="157">
        <f>'1 ประชากรราย หมู่บ้าน'!H195</f>
        <v>149</v>
      </c>
    </row>
    <row r="154" spans="1:10" ht="21.75" customHeight="1">
      <c r="A154" s="367"/>
      <c r="B154" s="329"/>
      <c r="C154" s="329"/>
      <c r="D154" s="367"/>
      <c r="E154" s="546"/>
      <c r="F154" s="612" t="s">
        <v>1810</v>
      </c>
      <c r="G154" s="534">
        <f>SUM(G148:G153)</f>
        <v>1248</v>
      </c>
      <c r="H154" s="534">
        <f>SUM(H148:H153)</f>
        <v>1340</v>
      </c>
      <c r="I154" s="534" t="e">
        <f>SUM(I148:I153)</f>
        <v>#N/A</v>
      </c>
      <c r="J154" s="534">
        <f>SUM(J148:J153)</f>
        <v>1225</v>
      </c>
    </row>
    <row r="155" spans="1:10" ht="21.75" customHeight="1">
      <c r="A155" s="367"/>
      <c r="B155" s="329"/>
      <c r="C155" s="329"/>
      <c r="D155" s="367"/>
      <c r="E155" s="546"/>
      <c r="F155" s="178" t="s">
        <v>1126</v>
      </c>
      <c r="G155" s="208"/>
      <c r="H155" s="208"/>
      <c r="I155" s="208"/>
      <c r="J155" s="208"/>
    </row>
    <row r="156" spans="1:10" ht="21.75" customHeight="1">
      <c r="A156" s="367"/>
      <c r="B156" s="329"/>
      <c r="C156" s="329"/>
      <c r="D156" s="367"/>
      <c r="E156" s="546"/>
      <c r="F156" s="621" t="s">
        <v>1814</v>
      </c>
      <c r="G156" s="214">
        <f>'1 ประชากรราย หมู่บ้าน'!E280</f>
        <v>648</v>
      </c>
      <c r="H156" s="214">
        <f>'1 ประชากรราย หมู่บ้าน'!F280</f>
        <v>679</v>
      </c>
      <c r="I156" s="214" t="e">
        <f>'1 ประชากรราย หมู่บ้าน'!G280</f>
        <v>#N/A</v>
      </c>
      <c r="J156" s="214">
        <f>'1 ประชากรราย หมู่บ้าน'!H280</f>
        <v>543</v>
      </c>
    </row>
    <row r="157" spans="1:10" ht="21.75" customHeight="1">
      <c r="A157" s="367"/>
      <c r="B157" s="329"/>
      <c r="C157" s="329"/>
      <c r="D157" s="367"/>
      <c r="E157" s="546"/>
      <c r="F157" s="215" t="s">
        <v>1815</v>
      </c>
      <c r="G157" s="157">
        <f>'1 ประชากรราย หมู่บ้าน'!E281</f>
        <v>342</v>
      </c>
      <c r="H157" s="157">
        <f>'1 ประชากรราย หมู่บ้าน'!F281</f>
        <v>327</v>
      </c>
      <c r="I157" s="157" t="e">
        <f>'1 ประชากรราย หมู่บ้าน'!G281</f>
        <v>#N/A</v>
      </c>
      <c r="J157" s="157">
        <f>'1 ประชากรราย หมู่บ้าน'!H281</f>
        <v>207</v>
      </c>
    </row>
    <row r="158" spans="1:10" ht="21.75" customHeight="1">
      <c r="A158" s="367"/>
      <c r="B158" s="329"/>
      <c r="C158" s="329"/>
      <c r="D158" s="367"/>
      <c r="E158" s="546"/>
      <c r="F158" s="604" t="s">
        <v>1816</v>
      </c>
      <c r="G158" s="337">
        <f>'1 ประชากรราย หมู่บ้าน'!E286</f>
        <v>274</v>
      </c>
      <c r="H158" s="337">
        <f>'1 ประชากรราย หมู่บ้าน'!F286</f>
        <v>287</v>
      </c>
      <c r="I158" s="337" t="e">
        <f>'1 ประชากรราย หมู่บ้าน'!G286</f>
        <v>#N/A</v>
      </c>
      <c r="J158" s="337">
        <f>'1 ประชากรราย หมู่บ้าน'!H286</f>
        <v>273</v>
      </c>
    </row>
    <row r="159" spans="1:10" ht="21.75" customHeight="1">
      <c r="A159" s="367"/>
      <c r="B159" s="188"/>
      <c r="C159" s="188"/>
      <c r="D159" s="329"/>
      <c r="E159" s="592"/>
      <c r="F159" s="594" t="s">
        <v>1887</v>
      </c>
      <c r="G159" s="534">
        <f>SUM(G156:G158)</f>
        <v>1264</v>
      </c>
      <c r="H159" s="534">
        <f>SUM(H156:H158)</f>
        <v>1293</v>
      </c>
      <c r="I159" s="534" t="e">
        <f>SUM(I156:I158)</f>
        <v>#N/A</v>
      </c>
      <c r="J159" s="534">
        <f>SUM(J156:J158)</f>
        <v>1023</v>
      </c>
    </row>
    <row r="160" spans="1:10" ht="21.75" customHeight="1">
      <c r="A160" s="367"/>
      <c r="B160" s="188"/>
      <c r="C160" s="188"/>
      <c r="D160" s="329"/>
      <c r="E160" s="592"/>
      <c r="F160" s="594" t="s">
        <v>1888</v>
      </c>
      <c r="G160" s="534">
        <f>G154+G159</f>
        <v>2512</v>
      </c>
      <c r="H160" s="534">
        <f>H154+H159</f>
        <v>2633</v>
      </c>
      <c r="I160" s="534" t="e">
        <f>I154+I159</f>
        <v>#N/A</v>
      </c>
      <c r="J160" s="534">
        <f>J154+J159</f>
        <v>2248</v>
      </c>
    </row>
    <row r="161" spans="1:10" ht="21.75" customHeight="1">
      <c r="A161" s="367"/>
      <c r="B161" s="188"/>
      <c r="C161" s="188" t="s">
        <v>1533</v>
      </c>
      <c r="D161" s="598">
        <v>3</v>
      </c>
      <c r="E161" s="592">
        <v>4</v>
      </c>
      <c r="F161" s="622" t="s">
        <v>118</v>
      </c>
      <c r="G161" s="214">
        <f>'1 ประชากรราย หมู่บ้าน'!E187</f>
        <v>168</v>
      </c>
      <c r="H161" s="214">
        <f>'1 ประชากรราย หมู่บ้าน'!F187</f>
        <v>180</v>
      </c>
      <c r="I161" s="214" t="e">
        <f>'1 ประชากรราย หมู่บ้าน'!G187</f>
        <v>#N/A</v>
      </c>
      <c r="J161" s="214">
        <f>'1 ประชากรราย หมู่บ้าน'!H187</f>
        <v>168</v>
      </c>
    </row>
    <row r="162" spans="1:10" ht="21.75" customHeight="1">
      <c r="A162" s="367"/>
      <c r="B162" s="329"/>
      <c r="C162" s="329" t="s">
        <v>304</v>
      </c>
      <c r="D162" s="367"/>
      <c r="E162" s="546"/>
      <c r="F162" s="616" t="s">
        <v>119</v>
      </c>
      <c r="G162" s="214">
        <f>'1 ประชากรราย หมู่บ้าน'!E188</f>
        <v>486</v>
      </c>
      <c r="H162" s="214">
        <f>'1 ประชากรราย หมู่บ้าน'!F188</f>
        <v>523</v>
      </c>
      <c r="I162" s="214" t="e">
        <f>'1 ประชากรราย หมู่บ้าน'!G188</f>
        <v>#N/A</v>
      </c>
      <c r="J162" s="214">
        <f>'1 ประชากรราย หมู่บ้าน'!H188</f>
        <v>432</v>
      </c>
    </row>
    <row r="163" spans="1:10" ht="21.75" customHeight="1">
      <c r="A163" s="367"/>
      <c r="B163" s="329"/>
      <c r="C163" s="329"/>
      <c r="D163" s="367"/>
      <c r="E163" s="546"/>
      <c r="F163" s="616" t="s">
        <v>120</v>
      </c>
      <c r="G163" s="214">
        <f>'1 ประชากรราย หมู่บ้าน'!E190</f>
        <v>171</v>
      </c>
      <c r="H163" s="214">
        <f>'1 ประชากรราย หมู่บ้าน'!F190</f>
        <v>196</v>
      </c>
      <c r="I163" s="214" t="e">
        <f>'1 ประชากรราย หมู่บ้าน'!G190</f>
        <v>#N/A</v>
      </c>
      <c r="J163" s="214">
        <f>'1 ประชากรราย หมู่บ้าน'!H190</f>
        <v>267</v>
      </c>
    </row>
    <row r="164" spans="1:10" ht="21.75" customHeight="1">
      <c r="A164" s="367"/>
      <c r="B164" s="329"/>
      <c r="C164" s="329"/>
      <c r="D164" s="367"/>
      <c r="E164" s="546"/>
      <c r="F164" s="623" t="s">
        <v>1845</v>
      </c>
      <c r="G164" s="214">
        <f>'1 ประชากรราย หมู่บ้าน'!E191</f>
        <v>525</v>
      </c>
      <c r="H164" s="214">
        <f>'1 ประชากรราย หมู่บ้าน'!F191</f>
        <v>528</v>
      </c>
      <c r="I164" s="214" t="e">
        <f>'1 ประชากรราย หมู่บ้าน'!G191</f>
        <v>#N/A</v>
      </c>
      <c r="J164" s="214">
        <f>'1 ประชากรราย หมู่บ้าน'!H191</f>
        <v>397</v>
      </c>
    </row>
    <row r="165" spans="1:10" ht="21.75" customHeight="1">
      <c r="A165" s="367"/>
      <c r="B165" s="188"/>
      <c r="C165" s="188"/>
      <c r="D165" s="329"/>
      <c r="E165" s="592"/>
      <c r="F165" s="612" t="s">
        <v>1810</v>
      </c>
      <c r="G165" s="534">
        <f>SUM(G161:G164)</f>
        <v>1350</v>
      </c>
      <c r="H165" s="534">
        <f>SUM(H161:H164)</f>
        <v>1427</v>
      </c>
      <c r="I165" s="534" t="e">
        <f>SUM(I161:I164)</f>
        <v>#N/A</v>
      </c>
      <c r="J165" s="534">
        <f>SUM(J161:J164)</f>
        <v>1264</v>
      </c>
    </row>
    <row r="166" spans="1:10" ht="21.75" customHeight="1">
      <c r="A166" s="367"/>
      <c r="B166" s="188"/>
      <c r="C166" s="188"/>
      <c r="D166" s="329"/>
      <c r="E166" s="592"/>
      <c r="F166" s="178" t="s">
        <v>1126</v>
      </c>
      <c r="G166" s="208"/>
      <c r="H166" s="208"/>
      <c r="I166" s="208"/>
      <c r="J166" s="208"/>
    </row>
    <row r="167" spans="1:10" ht="21.75" customHeight="1">
      <c r="A167" s="367"/>
      <c r="B167" s="329"/>
      <c r="C167" s="329"/>
      <c r="D167" s="367"/>
      <c r="E167" s="546"/>
      <c r="F167" s="187" t="s">
        <v>1817</v>
      </c>
      <c r="G167" s="214">
        <f>'1 ประชากรราย หมู่บ้าน'!E282</f>
        <v>768</v>
      </c>
      <c r="H167" s="214">
        <f>'1 ประชากรราย หมู่บ้าน'!F282</f>
        <v>794</v>
      </c>
      <c r="I167" s="214" t="e">
        <f>'1 ประชากรราย หมู่บ้าน'!G282</f>
        <v>#N/A</v>
      </c>
      <c r="J167" s="214">
        <f>'1 ประชากรราย หมู่บ้าน'!H282</f>
        <v>451</v>
      </c>
    </row>
    <row r="168" spans="1:10" ht="21.75" customHeight="1">
      <c r="A168" s="367"/>
      <c r="B168" s="329"/>
      <c r="C168" s="329"/>
      <c r="D168" s="367"/>
      <c r="E168" s="546"/>
      <c r="F168" s="215" t="s">
        <v>119</v>
      </c>
      <c r="G168" s="157">
        <f>'1 ประชากรราย หมู่บ้าน'!E283</f>
        <v>174</v>
      </c>
      <c r="H168" s="157">
        <f>'1 ประชากรราย หมู่บ้าน'!F283</f>
        <v>167</v>
      </c>
      <c r="I168" s="157" t="e">
        <f>'1 ประชากรราย หมู่บ้าน'!G283</f>
        <v>#N/A</v>
      </c>
      <c r="J168" s="157">
        <f>'1 ประชากรราย หมู่บ้าน'!H283</f>
        <v>148</v>
      </c>
    </row>
    <row r="169" spans="1:10" ht="21.75" customHeight="1">
      <c r="A169" s="367"/>
      <c r="B169" s="329"/>
      <c r="C169" s="329"/>
      <c r="D169" s="367"/>
      <c r="E169" s="546"/>
      <c r="F169" s="215" t="s">
        <v>1818</v>
      </c>
      <c r="G169" s="157">
        <f>'1 ประชากรราย หมู่บ้าน'!E284</f>
        <v>219</v>
      </c>
      <c r="H169" s="157">
        <f>'1 ประชากรราย หมู่บ้าน'!F284</f>
        <v>228</v>
      </c>
      <c r="I169" s="157" t="e">
        <f>'1 ประชากรราย หมู่บ้าน'!G284</f>
        <v>#N/A</v>
      </c>
      <c r="J169" s="157">
        <f>'1 ประชากรราย หมู่บ้าน'!H284</f>
        <v>148</v>
      </c>
    </row>
    <row r="170" spans="1:10" ht="21.75" customHeight="1">
      <c r="A170" s="367"/>
      <c r="B170" s="329"/>
      <c r="C170" s="329"/>
      <c r="D170" s="367"/>
      <c r="E170" s="546"/>
      <c r="F170" s="604" t="s">
        <v>1819</v>
      </c>
      <c r="G170" s="337">
        <f>'1 ประชากรราย หมู่บ้าน'!E285</f>
        <v>22</v>
      </c>
      <c r="H170" s="337">
        <f>'1 ประชากรราย หมู่บ้าน'!F285</f>
        <v>30</v>
      </c>
      <c r="I170" s="337" t="e">
        <f>'1 ประชากรราย หมู่บ้าน'!G285</f>
        <v>#N/A</v>
      </c>
      <c r="J170" s="337">
        <f>'1 ประชากรราย หมู่บ้าน'!H285</f>
        <v>23</v>
      </c>
    </row>
    <row r="171" spans="1:10" ht="21.75" customHeight="1">
      <c r="A171" s="367"/>
      <c r="B171" s="188"/>
      <c r="C171" s="188"/>
      <c r="D171" s="329"/>
      <c r="E171" s="592"/>
      <c r="F171" s="594" t="s">
        <v>1887</v>
      </c>
      <c r="G171" s="534">
        <f>SUM(G167:G170)</f>
        <v>1183</v>
      </c>
      <c r="H171" s="534">
        <f>SUM(H167:H170)</f>
        <v>1219</v>
      </c>
      <c r="I171" s="534" t="e">
        <f>SUM(I167:I170)</f>
        <v>#N/A</v>
      </c>
      <c r="J171" s="534">
        <f>SUM(J167:J170)</f>
        <v>770</v>
      </c>
    </row>
    <row r="172" spans="1:10" ht="21.75" customHeight="1">
      <c r="A172" s="367"/>
      <c r="B172" s="188"/>
      <c r="C172" s="188"/>
      <c r="D172" s="329"/>
      <c r="E172" s="592"/>
      <c r="F172" s="594" t="s">
        <v>1888</v>
      </c>
      <c r="G172" s="534">
        <f>G165+G171</f>
        <v>2533</v>
      </c>
      <c r="H172" s="534">
        <f>H165+H171</f>
        <v>2646</v>
      </c>
      <c r="I172" s="534" t="e">
        <f>I165+I171</f>
        <v>#N/A</v>
      </c>
      <c r="J172" s="534">
        <f>J165+J171</f>
        <v>2034</v>
      </c>
    </row>
    <row r="173" spans="1:10" ht="21.75" customHeight="1">
      <c r="A173" s="367"/>
      <c r="B173" s="188" t="s">
        <v>121</v>
      </c>
      <c r="C173" s="188" t="s">
        <v>1552</v>
      </c>
      <c r="D173" s="598">
        <v>3</v>
      </c>
      <c r="E173" s="592">
        <v>9</v>
      </c>
      <c r="F173" s="622" t="s">
        <v>126</v>
      </c>
      <c r="G173" s="214">
        <f>'1 ประชากรราย หมู่บ้าน'!E197</f>
        <v>162</v>
      </c>
      <c r="H173" s="214">
        <f>'1 ประชากรราย หมู่บ้าน'!F197</f>
        <v>205</v>
      </c>
      <c r="I173" s="214" t="e">
        <f>'1 ประชากรราย หมู่บ้าน'!G197</f>
        <v>#N/A</v>
      </c>
      <c r="J173" s="214">
        <f>'1 ประชากรราย หมู่บ้าน'!H197</f>
        <v>132</v>
      </c>
    </row>
    <row r="174" spans="1:10" ht="21.75" customHeight="1">
      <c r="A174" s="367"/>
      <c r="B174" s="188"/>
      <c r="C174" s="188" t="s">
        <v>1553</v>
      </c>
      <c r="D174" s="598"/>
      <c r="E174" s="592"/>
      <c r="F174" s="616" t="s">
        <v>127</v>
      </c>
      <c r="G174" s="214">
        <f>'1 ประชากรราย หมู่บ้าน'!E198</f>
        <v>179</v>
      </c>
      <c r="H174" s="214">
        <f>'1 ประชากรราย หมู่บ้าน'!F198</f>
        <v>203</v>
      </c>
      <c r="I174" s="214" t="e">
        <f>'1 ประชากรราย หมู่บ้าน'!G198</f>
        <v>#N/A</v>
      </c>
      <c r="J174" s="214">
        <f>'1 ประชากรราย หมู่บ้าน'!H198</f>
        <v>220</v>
      </c>
    </row>
    <row r="175" spans="1:10" ht="21.75" customHeight="1">
      <c r="A175" s="367"/>
      <c r="B175" s="188"/>
      <c r="C175" s="188"/>
      <c r="D175" s="598"/>
      <c r="E175" s="188"/>
      <c r="F175" s="615" t="s">
        <v>1846</v>
      </c>
      <c r="G175" s="214">
        <f>'1 ประชากรราย หมู่บ้าน'!E199</f>
        <v>325</v>
      </c>
      <c r="H175" s="214">
        <f>'1 ประชากรราย หมู่บ้าน'!F199</f>
        <v>322</v>
      </c>
      <c r="I175" s="214" t="e">
        <f>'1 ประชากรราย หมู่บ้าน'!G199</f>
        <v>#N/A</v>
      </c>
      <c r="J175" s="214">
        <f>'1 ประชากรราย หมู่บ้าน'!H199</f>
        <v>286</v>
      </c>
    </row>
    <row r="176" spans="1:10" ht="21.75" customHeight="1">
      <c r="A176" s="367"/>
      <c r="B176" s="188"/>
      <c r="C176" s="188"/>
      <c r="D176" s="598"/>
      <c r="E176" s="188"/>
      <c r="F176" s="616" t="s">
        <v>1557</v>
      </c>
      <c r="G176" s="214">
        <f>'1 ประชากรราย หมู่บ้าน'!E200</f>
        <v>440</v>
      </c>
      <c r="H176" s="214">
        <f>'1 ประชากรราย หมู่บ้าน'!F200</f>
        <v>462</v>
      </c>
      <c r="I176" s="214" t="e">
        <f>'1 ประชากรราย หมู่บ้าน'!G200</f>
        <v>#N/A</v>
      </c>
      <c r="J176" s="214">
        <f>'1 ประชากรราย หมู่บ้าน'!H200</f>
        <v>256</v>
      </c>
    </row>
    <row r="177" spans="1:10" ht="21.75" customHeight="1">
      <c r="A177" s="367"/>
      <c r="B177" s="188"/>
      <c r="C177" s="188"/>
      <c r="D177" s="367"/>
      <c r="E177" s="188"/>
      <c r="F177" s="616" t="s">
        <v>485</v>
      </c>
      <c r="G177" s="214">
        <f>'1 ประชากรราย หมู่บ้าน'!E201</f>
        <v>395</v>
      </c>
      <c r="H177" s="214">
        <f>'1 ประชากรราย หมู่บ้าน'!F201</f>
        <v>384</v>
      </c>
      <c r="I177" s="214" t="e">
        <f>'1 ประชากรราย หมู่บ้าน'!G201</f>
        <v>#N/A</v>
      </c>
      <c r="J177" s="214">
        <f>'1 ประชากรราย หมู่บ้าน'!H201</f>
        <v>322</v>
      </c>
    </row>
    <row r="178" spans="1:10" ht="21.75" customHeight="1">
      <c r="A178" s="367"/>
      <c r="B178" s="188"/>
      <c r="C178" s="188"/>
      <c r="D178" s="367"/>
      <c r="E178" s="188"/>
      <c r="F178" s="616" t="s">
        <v>486</v>
      </c>
      <c r="G178" s="214">
        <f>'1 ประชากรราย หมู่บ้าน'!E202</f>
        <v>251</v>
      </c>
      <c r="H178" s="214">
        <f>'1 ประชากรราย หมู่บ้าน'!F202</f>
        <v>289</v>
      </c>
      <c r="I178" s="214" t="e">
        <f>'1 ประชากรราย หมู่บ้าน'!G202</f>
        <v>#N/A</v>
      </c>
      <c r="J178" s="214">
        <f>'1 ประชากรราย หมู่บ้าน'!H202</f>
        <v>165</v>
      </c>
    </row>
    <row r="179" spans="1:10" ht="21.75" customHeight="1">
      <c r="A179" s="367"/>
      <c r="B179" s="188"/>
      <c r="C179" s="188"/>
      <c r="D179" s="598"/>
      <c r="E179" s="188"/>
      <c r="F179" s="616" t="s">
        <v>124</v>
      </c>
      <c r="G179" s="214">
        <f>'1 ประชากรราย หมู่บ้าน'!E203</f>
        <v>217</v>
      </c>
      <c r="H179" s="214">
        <f>'1 ประชากรราย หมู่บ้าน'!F203</f>
        <v>217</v>
      </c>
      <c r="I179" s="214" t="e">
        <f>'1 ประชากรราย หมู่บ้าน'!G203</f>
        <v>#N/A</v>
      </c>
      <c r="J179" s="214">
        <f>'1 ประชากรราย หมู่บ้าน'!H203</f>
        <v>196</v>
      </c>
    </row>
    <row r="180" spans="1:10" ht="21.75" customHeight="1">
      <c r="A180" s="367"/>
      <c r="B180" s="188"/>
      <c r="C180" s="188"/>
      <c r="D180" s="598"/>
      <c r="E180" s="188"/>
      <c r="F180" s="616" t="s">
        <v>125</v>
      </c>
      <c r="G180" s="214">
        <f>'1 ประชากรราย หมู่บ้าน'!E204</f>
        <v>144</v>
      </c>
      <c r="H180" s="214">
        <f>'1 ประชากรราย หมู่บ้าน'!F204</f>
        <v>147</v>
      </c>
      <c r="I180" s="214" t="e">
        <f>'1 ประชากรราย หมู่บ้าน'!G204</f>
        <v>#N/A</v>
      </c>
      <c r="J180" s="214">
        <f>'1 ประชากรราย หมู่บ้าน'!H204</f>
        <v>204</v>
      </c>
    </row>
    <row r="181" spans="1:10" ht="21.75" customHeight="1">
      <c r="A181" s="367"/>
      <c r="B181" s="188"/>
      <c r="C181" s="188"/>
      <c r="D181" s="598"/>
      <c r="E181" s="188"/>
      <c r="F181" s="610" t="s">
        <v>236</v>
      </c>
      <c r="G181" s="214">
        <f>'1 ประชากรราย หมู่บ้าน'!E205</f>
        <v>213</v>
      </c>
      <c r="H181" s="214">
        <f>'1 ประชากรราย หมู่บ้าน'!F205</f>
        <v>264</v>
      </c>
      <c r="I181" s="214" t="e">
        <f>'1 ประชากรราย หมู่บ้าน'!G205</f>
        <v>#N/A</v>
      </c>
      <c r="J181" s="214">
        <f>'1 ประชากรราย หมู่บ้าน'!H205</f>
        <v>157</v>
      </c>
    </row>
    <row r="182" spans="1:10" ht="21.75" customHeight="1">
      <c r="A182" s="368"/>
      <c r="B182" s="279"/>
      <c r="C182" s="279"/>
      <c r="D182" s="598"/>
      <c r="E182" s="188"/>
      <c r="F182" s="624" t="s">
        <v>1810</v>
      </c>
      <c r="G182" s="534">
        <f>SUM(G173:G181)</f>
        <v>2326</v>
      </c>
      <c r="H182" s="534">
        <f>SUM(H173:H181)</f>
        <v>2493</v>
      </c>
      <c r="I182" s="534" t="e">
        <f>SUM(I173:I181)</f>
        <v>#N/A</v>
      </c>
      <c r="J182" s="534">
        <f>SUM(J173:J181)</f>
        <v>1938</v>
      </c>
    </row>
    <row r="183" spans="1:10" ht="23.25" customHeight="1">
      <c r="A183" s="588" t="s">
        <v>67</v>
      </c>
      <c r="B183" s="188" t="s">
        <v>121</v>
      </c>
      <c r="C183" s="188" t="s">
        <v>1552</v>
      </c>
      <c r="D183" s="598"/>
      <c r="E183" s="188"/>
      <c r="F183" s="626" t="s">
        <v>1120</v>
      </c>
      <c r="G183" s="540"/>
      <c r="H183" s="540"/>
      <c r="I183" s="540"/>
      <c r="J183" s="540"/>
    </row>
    <row r="184" spans="1:10" ht="23.25" customHeight="1">
      <c r="A184" s="367"/>
      <c r="B184" s="188"/>
      <c r="C184" s="188" t="s">
        <v>1824</v>
      </c>
      <c r="D184" s="598"/>
      <c r="E184" s="188"/>
      <c r="F184" s="616" t="s">
        <v>1820</v>
      </c>
      <c r="G184" s="157">
        <f>'1 ประชากรราย หมู่บ้าน'!E276</f>
        <v>145</v>
      </c>
      <c r="H184" s="157">
        <f>'1 ประชากรราย หมู่บ้าน'!F276</f>
        <v>124</v>
      </c>
      <c r="I184" s="157" t="e">
        <f>'1 ประชากรราย หมู่บ้าน'!G276</f>
        <v>#N/A</v>
      </c>
      <c r="J184" s="157">
        <f>'1 ประชากรราย หมู่บ้าน'!H276</f>
        <v>240</v>
      </c>
    </row>
    <row r="185" spans="1:10" ht="23.25" customHeight="1">
      <c r="A185" s="367"/>
      <c r="B185" s="188"/>
      <c r="C185" s="188"/>
      <c r="D185" s="598"/>
      <c r="E185" s="188"/>
      <c r="F185" s="616" t="s">
        <v>1821</v>
      </c>
      <c r="G185" s="157">
        <f>'1 ประชากรราย หมู่บ้าน'!E277</f>
        <v>190</v>
      </c>
      <c r="H185" s="157">
        <f>'1 ประชากรราย หมู่บ้าน'!F277</f>
        <v>197</v>
      </c>
      <c r="I185" s="157" t="e">
        <f>'1 ประชากรราย หมู่บ้าน'!G277</f>
        <v>#N/A</v>
      </c>
      <c r="J185" s="157">
        <f>'1 ประชากรราย หมู่บ้าน'!H277</f>
        <v>188</v>
      </c>
    </row>
    <row r="186" spans="1:10" ht="23.25" customHeight="1">
      <c r="A186" s="367"/>
      <c r="B186" s="188"/>
      <c r="C186" s="188"/>
      <c r="D186" s="598"/>
      <c r="E186" s="188"/>
      <c r="F186" s="610" t="s">
        <v>1822</v>
      </c>
      <c r="G186" s="337">
        <f>'1 ประชากรราย หมู่บ้าน'!E278</f>
        <v>312</v>
      </c>
      <c r="H186" s="337">
        <f>'1 ประชากรราย หมู่บ้าน'!F278</f>
        <v>328</v>
      </c>
      <c r="I186" s="337" t="e">
        <f>'1 ประชากรราย หมู่บ้าน'!G278</f>
        <v>#N/A</v>
      </c>
      <c r="J186" s="337">
        <f>'1 ประชากรราย หมู่บ้าน'!H278</f>
        <v>462</v>
      </c>
    </row>
    <row r="187" spans="1:10" ht="23.25" customHeight="1">
      <c r="A187" s="367"/>
      <c r="B187" s="188"/>
      <c r="C187" s="188"/>
      <c r="D187" s="329"/>
      <c r="E187" s="592"/>
      <c r="F187" s="594" t="s">
        <v>1887</v>
      </c>
      <c r="G187" s="214">
        <f>SUM(G184:G186)</f>
        <v>647</v>
      </c>
      <c r="H187" s="214">
        <f>SUM(H184:H186)</f>
        <v>649</v>
      </c>
      <c r="I187" s="214" t="e">
        <f>SUM(I184:I186)</f>
        <v>#N/A</v>
      </c>
      <c r="J187" s="214">
        <f>SUM(J184:J186)</f>
        <v>890</v>
      </c>
    </row>
    <row r="188" spans="1:10" ht="23.25" customHeight="1">
      <c r="A188" s="367"/>
      <c r="B188" s="188"/>
      <c r="C188" s="188"/>
      <c r="D188" s="329"/>
      <c r="E188" s="592"/>
      <c r="F188" s="589" t="s">
        <v>1888</v>
      </c>
      <c r="G188" s="534">
        <f>G182+G187</f>
        <v>2973</v>
      </c>
      <c r="H188" s="534">
        <f>H182+H187</f>
        <v>3142</v>
      </c>
      <c r="I188" s="534" t="e">
        <f>I182+I187</f>
        <v>#N/A</v>
      </c>
      <c r="J188" s="534">
        <f>J182+J187</f>
        <v>2828</v>
      </c>
    </row>
    <row r="189" spans="1:10" ht="23.25" customHeight="1">
      <c r="A189" s="367"/>
      <c r="B189" s="188" t="s">
        <v>123</v>
      </c>
      <c r="C189" s="188" t="s">
        <v>2056</v>
      </c>
      <c r="D189" s="598">
        <v>4</v>
      </c>
      <c r="E189" s="592">
        <v>8</v>
      </c>
      <c r="F189" s="626" t="s">
        <v>569</v>
      </c>
      <c r="G189" s="157">
        <f>'1 ประชากรราย หมู่บ้าน'!E207</f>
        <v>305</v>
      </c>
      <c r="H189" s="157">
        <f>'1 ประชากรราย หมู่บ้าน'!F207</f>
        <v>383</v>
      </c>
      <c r="I189" s="157" t="e">
        <f>'1 ประชากรราย หมู่บ้าน'!G207</f>
        <v>#N/A</v>
      </c>
      <c r="J189" s="157">
        <f>'1 ประชากรราย หมู่บ้าน'!H207</f>
        <v>272</v>
      </c>
    </row>
    <row r="190" spans="1:10" ht="23.25" customHeight="1">
      <c r="A190" s="367"/>
      <c r="B190" s="188"/>
      <c r="C190" s="188"/>
      <c r="D190" s="598"/>
      <c r="E190" s="592"/>
      <c r="F190" s="616" t="s">
        <v>487</v>
      </c>
      <c r="G190" s="157">
        <f>'1 ประชากรราย หมู่บ้าน'!E208</f>
        <v>262</v>
      </c>
      <c r="H190" s="157">
        <f>'1 ประชากรราย หมู่บ้าน'!F208</f>
        <v>285</v>
      </c>
      <c r="I190" s="157" t="e">
        <f>'1 ประชากรราย หมู่บ้าน'!G208</f>
        <v>#N/A</v>
      </c>
      <c r="J190" s="157">
        <f>'1 ประชากรราย หมู่บ้าน'!H208</f>
        <v>168</v>
      </c>
    </row>
    <row r="191" spans="1:10" ht="23.25" customHeight="1">
      <c r="A191" s="367"/>
      <c r="B191" s="188"/>
      <c r="C191" s="188"/>
      <c r="D191" s="598"/>
      <c r="E191" s="188"/>
      <c r="F191" s="615" t="s">
        <v>1847</v>
      </c>
      <c r="G191" s="157">
        <f>'1 ประชากรราย หมู่บ้าน'!E209</f>
        <v>445</v>
      </c>
      <c r="H191" s="157">
        <f>'1 ประชากรราย หมู่บ้าน'!F209</f>
        <v>469</v>
      </c>
      <c r="I191" s="157" t="e">
        <f>'1 ประชากรราย หมู่บ้าน'!G209</f>
        <v>#N/A</v>
      </c>
      <c r="J191" s="157">
        <f>'1 ประชากรราย หมู่บ้าน'!H209</f>
        <v>284</v>
      </c>
    </row>
    <row r="192" spans="1:10" ht="23.25" customHeight="1">
      <c r="A192" s="367"/>
      <c r="B192" s="188"/>
      <c r="C192" s="188"/>
      <c r="D192" s="598"/>
      <c r="E192" s="188"/>
      <c r="F192" s="615" t="s">
        <v>488</v>
      </c>
      <c r="G192" s="157">
        <f>'1 ประชากรราย หมู่บ้าน'!E210</f>
        <v>450</v>
      </c>
      <c r="H192" s="157">
        <f>'1 ประชากรราย หมู่บ้าน'!F210</f>
        <v>507</v>
      </c>
      <c r="I192" s="157" t="e">
        <f>'1 ประชากรราย หมู่บ้าน'!G210</f>
        <v>#N/A</v>
      </c>
      <c r="J192" s="157">
        <f>'1 ประชากรราย หมู่บ้าน'!H210</f>
        <v>311</v>
      </c>
    </row>
    <row r="193" spans="1:10" ht="23.25" customHeight="1">
      <c r="A193" s="367"/>
      <c r="B193" s="188"/>
      <c r="C193" s="188"/>
      <c r="D193" s="598"/>
      <c r="E193" s="188"/>
      <c r="F193" s="616" t="s">
        <v>489</v>
      </c>
      <c r="G193" s="157">
        <f>'1 ประชากรราย หมู่บ้าน'!E211</f>
        <v>407</v>
      </c>
      <c r="H193" s="157">
        <f>'1 ประชากรราย หมู่บ้าน'!F211</f>
        <v>441</v>
      </c>
      <c r="I193" s="157" t="e">
        <f>'1 ประชากรราย หมู่บ้าน'!G211</f>
        <v>#N/A</v>
      </c>
      <c r="J193" s="157">
        <f>'1 ประชากรราย หมู่บ้าน'!H211</f>
        <v>247</v>
      </c>
    </row>
    <row r="194" spans="1:10" ht="23.25" customHeight="1">
      <c r="A194" s="367"/>
      <c r="B194" s="188"/>
      <c r="C194" s="188"/>
      <c r="D194" s="598"/>
      <c r="E194" s="188"/>
      <c r="F194" s="616" t="s">
        <v>1556</v>
      </c>
      <c r="G194" s="157">
        <f>'1 ประชากรราย หมู่บ้าน'!E212</f>
        <v>364</v>
      </c>
      <c r="H194" s="157">
        <f>'1 ประชากรราย หมู่บ้าน'!F212</f>
        <v>388</v>
      </c>
      <c r="I194" s="157" t="e">
        <f>'1 ประชากรราย หมู่บ้าน'!G212</f>
        <v>#N/A</v>
      </c>
      <c r="J194" s="157">
        <f>'1 ประชากรราย หมู่บ้าน'!H212</f>
        <v>263</v>
      </c>
    </row>
    <row r="195" spans="1:10" ht="23.25" customHeight="1">
      <c r="A195" s="367"/>
      <c r="B195" s="188"/>
      <c r="C195" s="188"/>
      <c r="D195" s="598"/>
      <c r="E195" s="188"/>
      <c r="F195" s="616" t="s">
        <v>490</v>
      </c>
      <c r="G195" s="157">
        <f>'1 ประชากรราย หมู่บ้าน'!E213</f>
        <v>331</v>
      </c>
      <c r="H195" s="157">
        <f>'1 ประชากรราย หมู่บ้าน'!F213</f>
        <v>342</v>
      </c>
      <c r="I195" s="157" t="e">
        <f>'1 ประชากรราย หมู่บ้าน'!G213</f>
        <v>#N/A</v>
      </c>
      <c r="J195" s="157">
        <f>'1 ประชากรราย หมู่บ้าน'!H213</f>
        <v>229</v>
      </c>
    </row>
    <row r="196" spans="1:10" ht="23.25" customHeight="1">
      <c r="A196" s="367"/>
      <c r="B196" s="188"/>
      <c r="C196" s="188"/>
      <c r="D196" s="598"/>
      <c r="E196" s="188"/>
      <c r="F196" s="610" t="s">
        <v>491</v>
      </c>
      <c r="G196" s="157">
        <f>'1 ประชากรราย หมู่บ้าน'!E214</f>
        <v>338</v>
      </c>
      <c r="H196" s="157">
        <f>'1 ประชากรราย หมู่บ้าน'!F214</f>
        <v>353</v>
      </c>
      <c r="I196" s="157" t="e">
        <f>'1 ประชากรราย หมู่บ้าน'!G214</f>
        <v>#N/A</v>
      </c>
      <c r="J196" s="157">
        <f>'1 ประชากรราย หมู่บ้าน'!H214</f>
        <v>262</v>
      </c>
    </row>
    <row r="197" spans="1:10" ht="23.25" customHeight="1">
      <c r="A197" s="367"/>
      <c r="B197" s="188"/>
      <c r="C197" s="188"/>
      <c r="D197" s="329"/>
      <c r="E197" s="592"/>
      <c r="F197" s="594" t="s">
        <v>29</v>
      </c>
      <c r="G197" s="534">
        <f>SUM(G189:G196)</f>
        <v>2902</v>
      </c>
      <c r="H197" s="534">
        <f>SUM(H189:H196)</f>
        <v>3168</v>
      </c>
      <c r="I197" s="534" t="e">
        <f>SUM(I189:I196)</f>
        <v>#N/A</v>
      </c>
      <c r="J197" s="534">
        <f>SUM(J189:J196)</f>
        <v>2036</v>
      </c>
    </row>
    <row r="198" spans="1:10" ht="23.25" customHeight="1">
      <c r="A198" s="367"/>
      <c r="B198" s="188" t="s">
        <v>128</v>
      </c>
      <c r="C198" s="159" t="s">
        <v>1554</v>
      </c>
      <c r="D198" s="598"/>
      <c r="E198" s="188"/>
      <c r="F198" s="616" t="s">
        <v>571</v>
      </c>
      <c r="G198" s="157">
        <f>'1 ประชากรราย หมู่บ้าน'!E216</f>
        <v>238</v>
      </c>
      <c r="H198" s="157">
        <f>'1 ประชากรราย หมู่บ้าน'!F216</f>
        <v>222</v>
      </c>
      <c r="I198" s="157">
        <f>'1 ประชากรราย หมู่บ้าน'!G216</f>
        <v>460</v>
      </c>
      <c r="J198" s="157">
        <f>'1 ประชากรราย หมู่บ้าน'!H216</f>
        <v>163</v>
      </c>
    </row>
    <row r="199" spans="1:10" ht="23.25" customHeight="1">
      <c r="A199" s="367"/>
      <c r="B199" s="188" t="s">
        <v>2032</v>
      </c>
      <c r="C199" s="159" t="s">
        <v>1721</v>
      </c>
      <c r="D199" s="598"/>
      <c r="E199" s="188"/>
      <c r="F199" s="616" t="s">
        <v>572</v>
      </c>
      <c r="G199" s="157">
        <f>'1 ประชากรราย หมู่บ้าน'!E217</f>
        <v>198</v>
      </c>
      <c r="H199" s="157">
        <f>'1 ประชากรราย หมู่บ้าน'!F217</f>
        <v>200</v>
      </c>
      <c r="I199" s="157">
        <f>'1 ประชากรราย หมู่บ้าน'!G217</f>
        <v>398</v>
      </c>
      <c r="J199" s="157">
        <f>'1 ประชากรราย หมู่บ้าน'!H217</f>
        <v>152</v>
      </c>
    </row>
    <row r="200" spans="1:10" ht="23.25" customHeight="1">
      <c r="A200" s="367"/>
      <c r="B200" s="188"/>
      <c r="C200" s="159" t="s">
        <v>1666</v>
      </c>
      <c r="D200" s="598"/>
      <c r="E200" s="188"/>
      <c r="F200" s="610" t="s">
        <v>1723</v>
      </c>
      <c r="G200" s="337">
        <f>'1 ประชากรราย หมู่บ้าน'!E218</f>
        <v>307</v>
      </c>
      <c r="H200" s="337">
        <f>'1 ประชากรราย หมู่บ้าน'!F218</f>
        <v>289</v>
      </c>
      <c r="I200" s="337">
        <f>'1 ประชากรราย หมู่บ้าน'!G218</f>
        <v>596</v>
      </c>
      <c r="J200" s="337">
        <f>'1 ประชากรราย หมู่บ้าน'!H218</f>
        <v>186</v>
      </c>
    </row>
    <row r="201" spans="1:10" ht="23.25" customHeight="1">
      <c r="A201" s="367"/>
      <c r="B201" s="188"/>
      <c r="C201" s="188"/>
      <c r="D201" s="598"/>
      <c r="E201" s="188"/>
      <c r="F201" s="624" t="s">
        <v>1810</v>
      </c>
      <c r="G201" s="582">
        <f>SUM(G198:G200)</f>
        <v>743</v>
      </c>
      <c r="H201" s="582">
        <f>SUM(H198:H200)</f>
        <v>711</v>
      </c>
      <c r="I201" s="582">
        <f>SUM(I198:I200)</f>
        <v>1454</v>
      </c>
      <c r="J201" s="582">
        <f>SUM(J198:J200)</f>
        <v>501</v>
      </c>
    </row>
    <row r="202" spans="1:10" ht="23.25" customHeight="1">
      <c r="A202" s="367"/>
      <c r="B202" s="188"/>
      <c r="C202" s="188"/>
      <c r="D202" s="598"/>
      <c r="E202" s="188"/>
      <c r="F202" s="625" t="s">
        <v>1118</v>
      </c>
      <c r="G202" s="540"/>
      <c r="H202" s="540"/>
      <c r="I202" s="540"/>
      <c r="J202" s="540"/>
    </row>
    <row r="203" spans="1:10" ht="23.25" customHeight="1">
      <c r="A203" s="367"/>
      <c r="B203" s="159"/>
      <c r="C203" s="188"/>
      <c r="D203" s="598"/>
      <c r="E203" s="188"/>
      <c r="F203" s="622" t="s">
        <v>129</v>
      </c>
      <c r="G203" s="214">
        <f>'1 ประชากรราย หมู่บ้าน'!E259</f>
        <v>472</v>
      </c>
      <c r="H203" s="214">
        <f>'1 ประชากรราย หมู่บ้าน'!F259</f>
        <v>507</v>
      </c>
      <c r="I203" s="214" t="e">
        <f>'1 ประชากรราย หมู่บ้าน'!G259</f>
        <v>#N/A</v>
      </c>
      <c r="J203" s="214">
        <f>'1 ประชากรราย หมู่บ้าน'!H259</f>
        <v>290</v>
      </c>
    </row>
    <row r="204" spans="1:10" ht="23.25" customHeight="1">
      <c r="A204" s="367"/>
      <c r="B204" s="159"/>
      <c r="C204" s="188"/>
      <c r="D204" s="598"/>
      <c r="E204" s="188"/>
      <c r="F204" s="615" t="s">
        <v>1722</v>
      </c>
      <c r="G204" s="157">
        <f>'1 ประชากรราย หมู่บ้าน'!E260</f>
        <v>591</v>
      </c>
      <c r="H204" s="157">
        <f>'1 ประชากรราย หมู่บ้าน'!F260</f>
        <v>641</v>
      </c>
      <c r="I204" s="157" t="e">
        <f>'1 ประชากรราย หมู่บ้าน'!G260</f>
        <v>#N/A</v>
      </c>
      <c r="J204" s="157">
        <f>'1 ประชากรราย หมู่บ้าน'!H260</f>
        <v>620</v>
      </c>
    </row>
    <row r="205" spans="1:10" ht="23.25" customHeight="1">
      <c r="A205" s="367"/>
      <c r="B205" s="159"/>
      <c r="C205" s="188"/>
      <c r="D205" s="598"/>
      <c r="E205" s="188"/>
      <c r="F205" s="616" t="s">
        <v>571</v>
      </c>
      <c r="G205" s="157">
        <f>'1 ประชากรราย หมู่บ้าน'!E261</f>
        <v>208</v>
      </c>
      <c r="H205" s="157">
        <f>'1 ประชากรราย หมู่บ้าน'!F261</f>
        <v>246</v>
      </c>
      <c r="I205" s="157" t="e">
        <f>'1 ประชากรราย หมู่บ้าน'!G261</f>
        <v>#N/A</v>
      </c>
      <c r="J205" s="157">
        <f>'1 ประชากรราย หมู่บ้าน'!H261</f>
        <v>194</v>
      </c>
    </row>
    <row r="206" spans="1:10" ht="23.25" customHeight="1">
      <c r="A206" s="367"/>
      <c r="B206" s="159"/>
      <c r="C206" s="188"/>
      <c r="D206" s="598"/>
      <c r="E206" s="188"/>
      <c r="F206" s="616" t="s">
        <v>572</v>
      </c>
      <c r="G206" s="157">
        <f>'1 ประชากรราย หมู่บ้าน'!E262</f>
        <v>264</v>
      </c>
      <c r="H206" s="157">
        <f>'1 ประชากรราย หมู่บ้าน'!F262</f>
        <v>292</v>
      </c>
      <c r="I206" s="157" t="e">
        <f>'1 ประชากรราย หมู่บ้าน'!G262</f>
        <v>#N/A</v>
      </c>
      <c r="J206" s="157">
        <f>'1 ประชากรราย หมู่บ้าน'!H262</f>
        <v>225</v>
      </c>
    </row>
    <row r="207" spans="1:10" ht="23.25" customHeight="1">
      <c r="A207" s="367"/>
      <c r="B207" s="159"/>
      <c r="C207" s="188"/>
      <c r="D207" s="598" t="s">
        <v>518</v>
      </c>
      <c r="E207" s="188"/>
      <c r="F207" s="616" t="s">
        <v>492</v>
      </c>
      <c r="G207" s="157">
        <f>'1 ประชากรราย หมู่บ้าน'!E263</f>
        <v>273</v>
      </c>
      <c r="H207" s="157">
        <f>'1 ประชากรราย หมู่บ้าน'!F263</f>
        <v>287</v>
      </c>
      <c r="I207" s="157" t="e">
        <f>'1 ประชากรราย หมู่บ้าน'!G263</f>
        <v>#N/A</v>
      </c>
      <c r="J207" s="157">
        <f>'1 ประชากรราย หมู่บ้าน'!H263</f>
        <v>197</v>
      </c>
    </row>
    <row r="208" spans="1:10" ht="23.25" customHeight="1">
      <c r="A208" s="367"/>
      <c r="B208" s="159"/>
      <c r="C208" s="188"/>
      <c r="D208" s="598"/>
      <c r="E208" s="188"/>
      <c r="F208" s="616" t="s">
        <v>1555</v>
      </c>
      <c r="G208" s="157">
        <f>'1 ประชากรราย หมู่บ้าน'!E264</f>
        <v>158</v>
      </c>
      <c r="H208" s="157">
        <f>'1 ประชากรราย หมู่บ้าน'!F264</f>
        <v>178</v>
      </c>
      <c r="I208" s="157" t="e">
        <f>'1 ประชากรราย หมู่บ้าน'!G264</f>
        <v>#N/A</v>
      </c>
      <c r="J208" s="157">
        <f>'1 ประชากรราย หมู่บ้าน'!H264</f>
        <v>118</v>
      </c>
    </row>
    <row r="209" spans="1:10" ht="23.25" customHeight="1">
      <c r="A209" s="367"/>
      <c r="B209" s="159"/>
      <c r="C209" s="188"/>
      <c r="D209" s="598"/>
      <c r="E209" s="188"/>
      <c r="F209" s="627" t="s">
        <v>237</v>
      </c>
      <c r="G209" s="173">
        <f>'1 ประชากรราย หมู่บ้าน'!E265</f>
        <v>393</v>
      </c>
      <c r="H209" s="173">
        <f>'1 ประชากรราย หมู่บ้าน'!F265</f>
        <v>396</v>
      </c>
      <c r="I209" s="173" t="e">
        <f>'1 ประชากรราย หมู่บ้าน'!G265</f>
        <v>#N/A</v>
      </c>
      <c r="J209" s="173">
        <f>'1 ประชากรราย หมู่บ้าน'!H265</f>
        <v>299</v>
      </c>
    </row>
    <row r="210" spans="1:10" ht="23.25" customHeight="1">
      <c r="A210" s="367"/>
      <c r="B210" s="159"/>
      <c r="C210" s="188"/>
      <c r="D210" s="598"/>
      <c r="E210" s="188"/>
      <c r="F210" s="628" t="s">
        <v>1887</v>
      </c>
      <c r="G210" s="534">
        <f>SUM(G203:G209)</f>
        <v>2359</v>
      </c>
      <c r="H210" s="534">
        <f>SUM(H203:H209)</f>
        <v>2547</v>
      </c>
      <c r="I210" s="534" t="e">
        <f>SUM(I203:I209)</f>
        <v>#N/A</v>
      </c>
      <c r="J210" s="534">
        <f>SUM(J203:J209)</f>
        <v>1943</v>
      </c>
    </row>
    <row r="211" spans="1:10" ht="23.25" customHeight="1">
      <c r="A211" s="367"/>
      <c r="B211" s="168"/>
      <c r="C211" s="279"/>
      <c r="D211" s="598"/>
      <c r="E211" s="188"/>
      <c r="F211" s="629" t="s">
        <v>1888</v>
      </c>
      <c r="G211" s="534">
        <f>G201+G210</f>
        <v>3102</v>
      </c>
      <c r="H211" s="534">
        <f>H201+H210</f>
        <v>3258</v>
      </c>
      <c r="I211" s="534" t="e">
        <f>I201+I210</f>
        <v>#N/A</v>
      </c>
      <c r="J211" s="534">
        <f>J201+J210</f>
        <v>2444</v>
      </c>
    </row>
    <row r="212" spans="1:10" ht="23.25">
      <c r="A212" s="368"/>
      <c r="B212" s="159"/>
      <c r="C212" s="168"/>
      <c r="D212" s="630"/>
      <c r="E212" s="379"/>
      <c r="F212" s="631" t="s">
        <v>1124</v>
      </c>
      <c r="G212" s="583">
        <f>'1 ประชากรราย หมู่บ้าน'!E239</f>
        <v>8911</v>
      </c>
      <c r="H212" s="583">
        <f>'1 ประชากรราย หมู่บ้าน'!F239</f>
        <v>9823</v>
      </c>
      <c r="I212" s="583" t="e">
        <f>'1 ประชากรราย หมู่บ้าน'!G239</f>
        <v>#N/A</v>
      </c>
      <c r="J212" s="583">
        <f>'1 ประชากรราย หมู่บ้าน'!H239</f>
        <v>11398</v>
      </c>
    </row>
    <row r="213" spans="1:10" s="27" customFormat="1" ht="23.25" customHeight="1">
      <c r="A213" s="914" t="s">
        <v>510</v>
      </c>
      <c r="B213" s="915"/>
      <c r="C213" s="915"/>
      <c r="D213" s="915"/>
      <c r="E213" s="915"/>
      <c r="F213" s="916"/>
      <c r="G213" s="632">
        <f>G212+G211+G197+G188+G160+G147+G140+G131+G117+G107+G91+G88+G85+G80+G75+G66+G62+G53+G45+G36+G30+G24+G20+G14+G172</f>
        <v>63264</v>
      </c>
      <c r="H213" s="632">
        <f>H212+H211+H197+H188+H160+H147+H140+H131+H117+H107+H91+H88+H85+H80+H75+H66+H62+H53+H45+H36+H30+H24+H20+H14+H172</f>
        <v>67932</v>
      </c>
      <c r="I213" s="632" t="e">
        <f>I212+I211+I197+I188+I160+I147+I140+I131+I117+I107+I91+I88+I85+I80+I75+I66+I62+I53+I45+I36+I30+I24+I20+I14+I172</f>
        <v>#N/A</v>
      </c>
      <c r="J213" s="632">
        <f>J212+J211+J197+J188+J160+J147+J140+J131+J117+J107+J91+J88+J85+J80+J75+J66+J62+J53+J45+J36+J30+J24+J20+J14+J172</f>
        <v>64014</v>
      </c>
    </row>
    <row r="214" spans="1:9" s="18" customFormat="1" ht="23.25" customHeight="1">
      <c r="A214" s="917"/>
      <c r="B214" s="917"/>
      <c r="C214" s="917"/>
      <c r="D214" s="917"/>
      <c r="E214" s="917"/>
      <c r="F214" s="917"/>
      <c r="G214" s="917"/>
      <c r="H214" s="917"/>
      <c r="I214" s="917"/>
    </row>
    <row r="215" ht="23.25" customHeight="1">
      <c r="J215" s="50"/>
    </row>
    <row r="216" ht="23.25" customHeight="1">
      <c r="J216" s="49"/>
    </row>
  </sheetData>
  <sheetProtection/>
  <mergeCells count="3">
    <mergeCell ref="G1:I1"/>
    <mergeCell ref="A213:F213"/>
    <mergeCell ref="A214:I214"/>
  </mergeCells>
  <printOptions/>
  <pageMargins left="0.5905511811023623" right="0.5905511811023623" top="0.5416666666666666" bottom="0.5625" header="0.11811023622047245" footer="0.31496062992125984"/>
  <pageSetup horizontalDpi="180" verticalDpi="180" orientation="portrait" paperSize="9" r:id="rId1"/>
  <headerFooter alignWithMargins="0">
    <oddHeader>&amp;C&amp;"Cordia New,Bold"จำนวนประชากรตามทะเบียนราษฎร์จำแนกรายเขตรับผิดชอบ รพ.สต. ณ 1 กรกฎาคม 2561</oddHeader>
    <oddFooter>&amp;L&amp;"TH SarabunPSK,Bold"ที่มา  :  ศูนย์บริหารการทะเบียน  สาขาระยอง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สสจ.ระยอง</dc:creator>
  <cp:keywords/>
  <dc:description/>
  <cp:lastModifiedBy>wangc</cp:lastModifiedBy>
  <cp:lastPrinted>2019-07-10T03:56:30Z</cp:lastPrinted>
  <dcterms:created xsi:type="dcterms:W3CDTF">2000-01-12T08:45:04Z</dcterms:created>
  <dcterms:modified xsi:type="dcterms:W3CDTF">2019-07-25T03:52:44Z</dcterms:modified>
  <cp:category/>
  <cp:version/>
  <cp:contentType/>
  <cp:contentStatus/>
</cp:coreProperties>
</file>