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_BURISRA\Downloads\"/>
    </mc:Choice>
  </mc:AlternateContent>
  <bookViews>
    <workbookView xWindow="120" yWindow="105" windowWidth="11715" windowHeight="5970"/>
  </bookViews>
  <sheets>
    <sheet name="สถิติที่น่าสนใจ" sheetId="24" r:id="rId1"/>
    <sheet name="นอกตามประเภท" sheetId="14" r:id="rId2"/>
    <sheet name=" 10 กลุ่มโรคผู้ป่วยนอก(ร.พ.)" sheetId="8" r:id="rId3"/>
    <sheet name="10รายโรคผู้ป่วยนอก54-57" sheetId="30" r:id="rId4"/>
    <sheet name="ในตามประเภท" sheetId="16" r:id="rId5"/>
    <sheet name="10กลุ่มโรคผู้ป่วยใน" sheetId="10" r:id="rId6"/>
    <sheet name="10รายโรคผู้ป่วยใน54-57" sheetId="33" r:id="rId7"/>
    <sheet name="ตาย ปี56" sheetId="35" r:id="rId8"/>
    <sheet name="ตายปี57" sheetId="39" r:id="rId9"/>
    <sheet name="ผ่าตัด" sheetId="40" r:id="rId10"/>
    <sheet name="สถิติการตาย" sheetId="7" r:id="rId11"/>
    <sheet name="สถิติชีพ" sheetId="6" r:id="rId12"/>
  </sheets>
  <calcPr calcId="152511"/>
</workbook>
</file>

<file path=xl/calcChain.xml><?xml version="1.0" encoding="utf-8"?>
<calcChain xmlns="http://schemas.openxmlformats.org/spreadsheetml/2006/main">
  <c r="Q29" i="24" l="1"/>
  <c r="Q33" i="24"/>
  <c r="Q34" i="24"/>
  <c r="J36" i="35" l="1"/>
  <c r="Q19" i="24"/>
  <c r="G133" i="7" l="1"/>
  <c r="Q30" i="24"/>
  <c r="Q8" i="24"/>
  <c r="Q6" i="24"/>
  <c r="G132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31" i="7"/>
  <c r="F156" i="7"/>
  <c r="Q9" i="24"/>
  <c r="Q12" i="24" s="1"/>
  <c r="Q15" i="24"/>
  <c r="Q14" i="24"/>
  <c r="Q17" i="24"/>
  <c r="C47" i="39"/>
  <c r="C29" i="39"/>
  <c r="C19" i="39"/>
  <c r="O7" i="6"/>
  <c r="O5" i="6"/>
  <c r="I9" i="6"/>
  <c r="J9" i="6"/>
  <c r="K9" i="6"/>
  <c r="L9" i="6"/>
  <c r="M9" i="6"/>
  <c r="N9" i="6"/>
  <c r="O9" i="6"/>
  <c r="P9" i="6"/>
  <c r="Q9" i="6"/>
  <c r="R9" i="6"/>
  <c r="S9" i="6"/>
  <c r="T9" i="6"/>
  <c r="H9" i="6"/>
  <c r="T7" i="6"/>
  <c r="T5" i="6"/>
  <c r="T12" i="6" s="1"/>
  <c r="O34" i="24"/>
  <c r="P34" i="24"/>
  <c r="P27" i="24"/>
  <c r="P15" i="24"/>
  <c r="P6" i="24"/>
  <c r="P30" i="24"/>
  <c r="IR27" i="24"/>
  <c r="IQ27" i="24"/>
  <c r="IP27" i="24"/>
  <c r="IO27" i="24"/>
  <c r="IN27" i="24"/>
  <c r="IM27" i="24"/>
  <c r="IL27" i="24"/>
  <c r="IB27" i="24"/>
  <c r="IA27" i="24"/>
  <c r="HZ27" i="24"/>
  <c r="HY27" i="24"/>
  <c r="HX27" i="24"/>
  <c r="HW27" i="24"/>
  <c r="HV27" i="24"/>
  <c r="HL27" i="24"/>
  <c r="HK27" i="24"/>
  <c r="HJ27" i="24"/>
  <c r="HI27" i="24"/>
  <c r="HH27" i="24"/>
  <c r="HG27" i="24"/>
  <c r="HF27" i="24"/>
  <c r="GV27" i="24"/>
  <c r="GU27" i="24"/>
  <c r="GT27" i="24"/>
  <c r="GS27" i="24"/>
  <c r="GR27" i="24"/>
  <c r="GQ27" i="24"/>
  <c r="GP27" i="24"/>
  <c r="GF27" i="24"/>
  <c r="GE27" i="24"/>
  <c r="GD27" i="24"/>
  <c r="GC27" i="24"/>
  <c r="GB27" i="24"/>
  <c r="GA27" i="24"/>
  <c r="FZ27" i="24"/>
  <c r="FP27" i="24"/>
  <c r="FO27" i="24"/>
  <c r="FN27" i="24"/>
  <c r="FM27" i="24"/>
  <c r="FL27" i="24"/>
  <c r="FK27" i="24"/>
  <c r="FJ27" i="24"/>
  <c r="EZ27" i="24"/>
  <c r="EY27" i="24"/>
  <c r="EX27" i="24"/>
  <c r="EW27" i="24"/>
  <c r="EV27" i="24"/>
  <c r="EU27" i="24"/>
  <c r="ET27" i="24"/>
  <c r="EJ27" i="24"/>
  <c r="EI27" i="24"/>
  <c r="EH27" i="24"/>
  <c r="EG27" i="24"/>
  <c r="EF27" i="24"/>
  <c r="EE27" i="24"/>
  <c r="ED27" i="24"/>
  <c r="DT27" i="24"/>
  <c r="DS27" i="24"/>
  <c r="DR27" i="24"/>
  <c r="DQ27" i="24"/>
  <c r="DP27" i="24"/>
  <c r="DO27" i="24"/>
  <c r="DN27" i="24"/>
  <c r="DD27" i="24"/>
  <c r="DC27" i="24"/>
  <c r="DB27" i="24"/>
  <c r="DA27" i="24"/>
  <c r="CZ27" i="24"/>
  <c r="CY27" i="24"/>
  <c r="CX27" i="24"/>
  <c r="CN27" i="24"/>
  <c r="CM27" i="24"/>
  <c r="CL27" i="24"/>
  <c r="CK27" i="24"/>
  <c r="CJ27" i="24"/>
  <c r="CI27" i="24"/>
  <c r="CH27" i="24"/>
  <c r="BX27" i="24"/>
  <c r="BW27" i="24"/>
  <c r="BV27" i="24"/>
  <c r="BU27" i="24"/>
  <c r="BT27" i="24"/>
  <c r="BS27" i="24"/>
  <c r="BR27" i="24"/>
  <c r="BH27" i="24"/>
  <c r="BG27" i="24"/>
  <c r="BF27" i="24"/>
  <c r="BE27" i="24"/>
  <c r="BD27" i="24"/>
  <c r="BC27" i="24"/>
  <c r="BB27" i="24"/>
  <c r="AR27" i="24"/>
  <c r="AQ27" i="24"/>
  <c r="AP27" i="24"/>
  <c r="AO27" i="24"/>
  <c r="AN27" i="24"/>
  <c r="AM27" i="24"/>
  <c r="AL27" i="24"/>
  <c r="O27" i="24"/>
  <c r="N27" i="24"/>
  <c r="M27" i="24"/>
  <c r="L27" i="24"/>
  <c r="K27" i="24"/>
  <c r="J27" i="24"/>
  <c r="I27" i="24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31" i="7"/>
  <c r="S7" i="6"/>
  <c r="S5" i="6"/>
  <c r="S12" i="6" s="1"/>
  <c r="C151" i="7"/>
  <c r="C19" i="35"/>
  <c r="P19" i="24"/>
  <c r="P9" i="24"/>
  <c r="P12" i="24" s="1"/>
  <c r="P17" i="24"/>
  <c r="P14" i="24"/>
  <c r="P8" i="24"/>
  <c r="P29" i="24"/>
  <c r="P33" i="24"/>
  <c r="R5" i="6"/>
  <c r="R12" i="6" s="1"/>
  <c r="M15" i="24"/>
  <c r="N15" i="24"/>
  <c r="L15" i="24"/>
  <c r="K15" i="24"/>
  <c r="I15" i="24"/>
  <c r="J15" i="24"/>
  <c r="H15" i="24"/>
  <c r="G15" i="24"/>
  <c r="F15" i="24"/>
  <c r="O15" i="24"/>
  <c r="O30" i="24"/>
  <c r="C44" i="35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08" i="7"/>
  <c r="R7" i="6"/>
  <c r="Q5" i="6"/>
  <c r="Q7" i="6"/>
  <c r="C127" i="7"/>
  <c r="F127" i="7"/>
  <c r="O19" i="24"/>
  <c r="C31" i="35"/>
  <c r="O29" i="24"/>
  <c r="O33" i="24"/>
  <c r="O17" i="24"/>
  <c r="O12" i="24"/>
  <c r="O14" i="24"/>
  <c r="O8" i="24"/>
  <c r="O6" i="24"/>
  <c r="N14" i="24"/>
  <c r="M14" i="24"/>
  <c r="N6" i="24"/>
  <c r="E30" i="24"/>
  <c r="D30" i="24"/>
  <c r="K30" i="24"/>
  <c r="F30" i="24"/>
  <c r="G30" i="24"/>
  <c r="N30" i="24"/>
  <c r="M30" i="24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09" i="7"/>
  <c r="D108" i="7"/>
  <c r="I58" i="7"/>
  <c r="I69" i="7"/>
  <c r="Q12" i="6"/>
  <c r="P5" i="6"/>
  <c r="N33" i="24"/>
  <c r="N29" i="24"/>
  <c r="E34" i="24"/>
  <c r="F34" i="24"/>
  <c r="G34" i="24"/>
  <c r="I34" i="24"/>
  <c r="J34" i="24"/>
  <c r="K34" i="24"/>
  <c r="L34" i="24"/>
  <c r="M34" i="24"/>
  <c r="N34" i="24"/>
  <c r="D34" i="24"/>
  <c r="N17" i="24"/>
  <c r="N8" i="24"/>
  <c r="K5" i="6"/>
  <c r="K7" i="6"/>
  <c r="K12" i="6"/>
  <c r="P7" i="6"/>
  <c r="K11" i="6"/>
  <c r="L12" i="6"/>
  <c r="M12" i="6"/>
  <c r="N12" i="6"/>
  <c r="O12" i="6"/>
  <c r="D58" i="7"/>
  <c r="D59" i="7"/>
  <c r="D60" i="7"/>
  <c r="D61" i="7"/>
  <c r="D62" i="7"/>
  <c r="D63" i="7"/>
  <c r="D64" i="7"/>
  <c r="D65" i="7"/>
  <c r="D66" i="7"/>
  <c r="D67" i="7"/>
  <c r="D68" i="7"/>
  <c r="D6" i="24"/>
  <c r="E6" i="24"/>
  <c r="F6" i="24"/>
  <c r="G6" i="24"/>
  <c r="H6" i="24"/>
  <c r="I6" i="24"/>
  <c r="J6" i="24"/>
  <c r="K6" i="24"/>
  <c r="L6" i="24"/>
  <c r="M6" i="24"/>
  <c r="D8" i="24"/>
  <c r="E8" i="24"/>
  <c r="F8" i="24"/>
  <c r="G8" i="24"/>
  <c r="H8" i="24"/>
  <c r="I8" i="24"/>
  <c r="J8" i="24"/>
  <c r="K8" i="24"/>
  <c r="L8" i="24"/>
  <c r="M8" i="24"/>
  <c r="D14" i="24"/>
  <c r="E14" i="24"/>
  <c r="F14" i="24"/>
  <c r="G14" i="24"/>
  <c r="H14" i="24"/>
  <c r="I14" i="24"/>
  <c r="J14" i="24"/>
  <c r="K14" i="24"/>
  <c r="L14" i="24"/>
  <c r="D17" i="24"/>
  <c r="F17" i="24"/>
  <c r="G17" i="24"/>
  <c r="H17" i="24"/>
  <c r="I17" i="24"/>
  <c r="J17" i="24"/>
  <c r="K17" i="24"/>
  <c r="L17" i="24"/>
  <c r="M17" i="24"/>
  <c r="H19" i="24"/>
  <c r="H25" i="24"/>
  <c r="H34" i="24"/>
  <c r="D29" i="24"/>
  <c r="E29" i="24"/>
  <c r="F29" i="24"/>
  <c r="G29" i="24"/>
  <c r="H29" i="24"/>
  <c r="I29" i="24"/>
  <c r="J29" i="24"/>
  <c r="K29" i="24"/>
  <c r="L29" i="24"/>
  <c r="M29" i="24"/>
  <c r="H30" i="24"/>
  <c r="I30" i="24"/>
  <c r="J30" i="24"/>
  <c r="L30" i="24"/>
  <c r="D33" i="24"/>
  <c r="E33" i="24"/>
  <c r="F33" i="24"/>
  <c r="G33" i="24"/>
  <c r="H33" i="24"/>
  <c r="I33" i="24"/>
  <c r="J33" i="24"/>
  <c r="K33" i="24"/>
  <c r="L33" i="24"/>
  <c r="M33" i="24"/>
  <c r="P12" i="6"/>
</calcChain>
</file>

<file path=xl/comments1.xml><?xml version="1.0" encoding="utf-8"?>
<comments xmlns="http://schemas.openxmlformats.org/spreadsheetml/2006/main">
  <authors>
    <author>New04</author>
  </authors>
  <commentList>
    <comment ref="Q5" authorId="0" shapeId="0">
      <text>
        <r>
          <rPr>
            <b/>
            <sz val="8"/>
            <color indexed="81"/>
            <rFont val="Tahoma"/>
            <charset val="222"/>
          </rPr>
          <t>New04:</t>
        </r>
        <r>
          <rPr>
            <sz val="8"/>
            <color indexed="81"/>
            <rFont val="Tahoma"/>
            <charset val="222"/>
          </rPr>
          <t xml:space="preserve">
36511คน /114299 ครั้ง</t>
        </r>
      </text>
    </comment>
    <comment ref="Q7" authorId="0" shapeId="0">
      <text>
        <r>
          <rPr>
            <b/>
            <sz val="8"/>
            <color indexed="81"/>
            <rFont val="Tahoma"/>
            <charset val="222"/>
          </rPr>
          <t>New04:</t>
        </r>
        <r>
          <rPr>
            <sz val="8"/>
            <color indexed="81"/>
            <rFont val="Tahoma"/>
            <charset val="222"/>
          </rPr>
          <t xml:space="preserve">
26005 คน/ 105985 ครั้ง</t>
        </r>
      </text>
    </comment>
    <comment ref="O23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แฝด 1 คู่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New04:</t>
        </r>
        <r>
          <rPr>
            <sz val="8"/>
            <color indexed="81"/>
            <rFont val="Tahoma"/>
            <family val="2"/>
          </rPr>
          <t xml:space="preserve">
จำนวนทารกตายก่อนอายุครบ 7 วัน*1000/เกิดมีชีพ
ทั้งหมด</t>
        </r>
      </text>
    </comment>
  </commentList>
</comments>
</file>

<file path=xl/sharedStrings.xml><?xml version="1.0" encoding="utf-8"?>
<sst xmlns="http://schemas.openxmlformats.org/spreadsheetml/2006/main" count="1199" uniqueCount="334">
  <si>
    <t>สถิติ</t>
  </si>
  <si>
    <t>จำนวนเตียง</t>
  </si>
  <si>
    <t>หน่วยนับ</t>
  </si>
  <si>
    <t>ปี 2544</t>
  </si>
  <si>
    <t>ปี 2545</t>
  </si>
  <si>
    <t>ปี 2546</t>
  </si>
  <si>
    <t>ผู้ป่วยนอกและผู้รับบริการทุกประเภท</t>
  </si>
  <si>
    <t>ผู้ป่วยนอกรักษา</t>
  </si>
  <si>
    <t>เฉลี่ยวันละ</t>
  </si>
  <si>
    <t>ผู้ป่วยใน</t>
  </si>
  <si>
    <t>เฉลี่ยรับใหม่วันละ</t>
  </si>
  <si>
    <t>จำนวนวันนอนผู้ป่วยใน</t>
  </si>
  <si>
    <t>ราย</t>
  </si>
  <si>
    <t>วัน</t>
  </si>
  <si>
    <t>เฉลี่ยอยู่โรงพยาบาลรายละ</t>
  </si>
  <si>
    <t>จำนวนคลอดทั้งหมด</t>
  </si>
  <si>
    <t>คลอดปกติ</t>
  </si>
  <si>
    <t>จำนวนทารกคลอดทั้งหมด</t>
  </si>
  <si>
    <t>เกิดมีชีพ</t>
  </si>
  <si>
    <t>เกิดไร้ชีพ</t>
  </si>
  <si>
    <t>อัตราผู้ป่วยต่อเตียง</t>
  </si>
  <si>
    <t>อัตราการครองเตียง</t>
  </si>
  <si>
    <t>อัตราผู้ป่วยในตาย</t>
  </si>
  <si>
    <t>อัตราเด็กเกิดไร้ชีพ</t>
  </si>
  <si>
    <t>อัตราตายของมารดา</t>
  </si>
  <si>
    <t>จำนวนมารดาตาย</t>
  </si>
  <si>
    <t>อัตรารับไว้เป็นผู้ป่วยใน</t>
  </si>
  <si>
    <t>ส่งผู้ป่วยรักษาต่อทุกระดับ</t>
  </si>
  <si>
    <t>รับผู้ป่วยไว้รักษาต่อทุกระดับ</t>
  </si>
  <si>
    <t>เตียง</t>
  </si>
  <si>
    <t>คน</t>
  </si>
  <si>
    <t>%</t>
  </si>
  <si>
    <t>/1,000</t>
  </si>
  <si>
    <t>18:1</t>
  </si>
  <si>
    <t>เฉลี่ยนอนวันละ</t>
  </si>
  <si>
    <t>ผู้ป่วยนอกอุบัติเหตุ</t>
  </si>
  <si>
    <t>ประเภท</t>
  </si>
  <si>
    <t>ศัลยกรรม</t>
  </si>
  <si>
    <t>ศัลยกรรมกระดูก</t>
  </si>
  <si>
    <t>เด็ก</t>
  </si>
  <si>
    <t>ตา</t>
  </si>
  <si>
    <t>หู คอ จมูก</t>
  </si>
  <si>
    <t>อายุรกรรม</t>
  </si>
  <si>
    <t>สูติ นรีเวช</t>
  </si>
  <si>
    <t>ทันตกรรม</t>
  </si>
  <si>
    <t>จิตเวช</t>
  </si>
  <si>
    <t>อื่นๆ</t>
  </si>
  <si>
    <t>อัตราเพิ่ม</t>
  </si>
  <si>
    <t>สถิติชีพ</t>
  </si>
  <si>
    <t>จำนวนเกิดมีชีพ</t>
  </si>
  <si>
    <t>อัตราเกิด</t>
  </si>
  <si>
    <t>จำนวนตาย</t>
  </si>
  <si>
    <t>อัตราตาย</t>
  </si>
  <si>
    <t>อัตรามารดาตาย</t>
  </si>
  <si>
    <t>ต่อ 1,000</t>
  </si>
  <si>
    <t>โรคมะเร็ง</t>
  </si>
  <si>
    <t>ไม่ทราบสาเหตุ</t>
  </si>
  <si>
    <t>โรคความดันโลหิตสูง</t>
  </si>
  <si>
    <t>วัณโรค</t>
  </si>
  <si>
    <t>อุบัติเหตุจราจร</t>
  </si>
  <si>
    <t>โรค</t>
  </si>
  <si>
    <t>อันดับ</t>
  </si>
  <si>
    <t>จำนวน</t>
  </si>
  <si>
    <t>อัตราต่อแสนประชากร</t>
  </si>
  <si>
    <t>กลุ่มโรค</t>
  </si>
  <si>
    <t>โรคระบบหายใจ</t>
  </si>
  <si>
    <t>โรคระบบย่อยอาหาร รวมโรคในช่องปาก</t>
  </si>
  <si>
    <t>อาการแสดงและสิ่งผิดปกติ</t>
  </si>
  <si>
    <t>โรคระบบกล้ามเนื้อรวมโครงร่างยึดเสริม</t>
  </si>
  <si>
    <t>โรคเกี่ยวกับต่อมไร้ท่อ</t>
  </si>
  <si>
    <t>โรคระบบไหลเวียนเลือด</t>
  </si>
  <si>
    <t>โรคติดเชื้อและปรสิต</t>
  </si>
  <si>
    <t>โรคผิวหนังและเนื้อเยื่อใต้ผิวหนัง</t>
  </si>
  <si>
    <t>โรคระบบสืบพันธุ์ร่วมปัสสาวะ</t>
  </si>
  <si>
    <t>โรคตารวมส่วนประกอบของตา</t>
  </si>
  <si>
    <t>ลำดับ</t>
  </si>
  <si>
    <t>สติถิกลุ่มโรคผู้ป่วยนอก  10  อันดับ</t>
  </si>
  <si>
    <t>โรคระบบทางเดินอาหาร</t>
  </si>
  <si>
    <t>อุบัติเหตุจากรถจักรยานยนต์</t>
  </si>
  <si>
    <t>โรคติดเชื้ออื่นๆรวมโรคติดเชื้อจากปรสิต</t>
  </si>
  <si>
    <t>สาเหตุภายนอกอื่นๆทั้งหมดยกเว้นการได้รับพิษ</t>
  </si>
  <si>
    <t>โรคทางระบบสืบพันธุ์</t>
  </si>
  <si>
    <t>ภาวะและอาการไม่กำหนดชัดแจ้ง</t>
  </si>
  <si>
    <t>โรคแทรกซ้อนจากภาวะการตั้งครรภ์</t>
  </si>
  <si>
    <t>โรคติดเชื้อของลำไส้</t>
  </si>
  <si>
    <t>โรคติดเชื้ออื่นๆ</t>
  </si>
  <si>
    <t>โรคระบบทางเดินหายใจส่วนบน</t>
  </si>
  <si>
    <t>โรคทางระบบสืบพันธธุ์</t>
  </si>
  <si>
    <t>โรคเบาหวาน</t>
  </si>
  <si>
    <t>โรคระบบย่อยอาหารอื่นๆ</t>
  </si>
  <si>
    <t>โรคผิวหนัง</t>
  </si>
  <si>
    <t>โรคติดเชื้อจากปรสิต</t>
  </si>
  <si>
    <t>อุบัติเหตุอื่นๆ</t>
  </si>
  <si>
    <t>ปี 2538</t>
  </si>
  <si>
    <t>ปี 2539</t>
  </si>
  <si>
    <t>ปี 2540</t>
  </si>
  <si>
    <t>ปี 2541</t>
  </si>
  <si>
    <t>ปี 2542</t>
  </si>
  <si>
    <t>ปี 2543</t>
  </si>
  <si>
    <t>ปี 2547</t>
  </si>
  <si>
    <t>โรคระบบประสาท</t>
  </si>
  <si>
    <t>คลอดผิดปกติ (ไม่รวม C/S)</t>
  </si>
  <si>
    <t>คลอดผ่าตัด</t>
  </si>
  <si>
    <t>อุบัติเหตุอื่นๆ (ไม่รวมฆ่าตัวตาย)</t>
  </si>
  <si>
    <t>หัวใจล้มเหลว(Heart failure)</t>
  </si>
  <si>
    <t>หัวใจหยุดเต้นเฉียบพลัน(Cardiac arrest)</t>
  </si>
  <si>
    <t>ความดันโลหิตสูง</t>
  </si>
  <si>
    <t>สาเหตุจากภายนอกอื่นๆที่ทำให้ป่วยหรือตาย</t>
  </si>
  <si>
    <t>อาการแสดงและสิ่งผิดปกติที่ไม่สามารถจำแนกกลุ่มได้</t>
  </si>
  <si>
    <t>โรคปอดบวม</t>
  </si>
  <si>
    <t>โรคระบบทางเดินหายใจส่วนล่างเรื้อรัง</t>
  </si>
  <si>
    <t>โรคระบบทางเดินหายใจอื่นๆ</t>
  </si>
  <si>
    <t>ปี 2548</t>
  </si>
  <si>
    <t>19:1</t>
  </si>
  <si>
    <t>ฆ่าตัวตาย</t>
  </si>
  <si>
    <t>โรคหัวใจขาดเลือด</t>
  </si>
  <si>
    <t>ถุงลมโป่งพอง</t>
  </si>
  <si>
    <t>ตับแข็ง</t>
  </si>
  <si>
    <t>ประชากรกลางปี 2548             24,245 คน</t>
  </si>
  <si>
    <t>HIV</t>
  </si>
  <si>
    <t>จำนวนผู้ป่วยในตาย</t>
  </si>
  <si>
    <t>โรคติดเชื้ออื่นๆของลำไส้</t>
  </si>
  <si>
    <t>โรคอื่นๆของระบบย่อยอาหาร</t>
  </si>
  <si>
    <t>โรคอื่นๆของระบบหายใจ</t>
  </si>
  <si>
    <t>โรคระบบหายใจส่วนบน</t>
  </si>
  <si>
    <t>โรคหัวใจและโรคของการไหลเวียนเลือด</t>
  </si>
  <si>
    <t>เบาหวาน</t>
  </si>
  <si>
    <t>โรคติดเชื้อและปรสิตอื่นๆ</t>
  </si>
  <si>
    <t>CVA</t>
  </si>
  <si>
    <t>โรคเอดส์</t>
  </si>
  <si>
    <t>ติดเชื้อกระแสโลหิต (Sepsis)</t>
  </si>
  <si>
    <t>Alcoholic intoxication</t>
  </si>
  <si>
    <t>ระบบทางเดินหายใจล้มเหลว</t>
  </si>
  <si>
    <t>ปี 2549</t>
  </si>
  <si>
    <t>20:1</t>
  </si>
  <si>
    <t>อุบัติเหตุอื่นๆ(ไม่รวมฆ่าตัวตาย)</t>
  </si>
  <si>
    <t>โรคชรา</t>
  </si>
  <si>
    <t>ปอดบวม</t>
  </si>
  <si>
    <t>ปวดบวม</t>
  </si>
  <si>
    <t>ประชากรกลางปี 2546             20,442 คน</t>
  </si>
  <si>
    <t>ประชากรกลางปี 2547       24,130   คน</t>
  </si>
  <si>
    <t>ปี 2550</t>
  </si>
  <si>
    <t>16: 1</t>
  </si>
  <si>
    <t>จำนวนผู้ป่วยนอกตาย</t>
  </si>
  <si>
    <t>ความผิดปกติเกี่ยวกับต่อมไร้ท่อ โภชนาการและเมตะบอลิสัม</t>
  </si>
  <si>
    <t>โรคเลือดและอวัยวะสร้างเลือด</t>
  </si>
  <si>
    <t>เหตุการณ์ภายนอกอื่นของการบาดเจ็บโดยอุบัติเหตุ</t>
  </si>
  <si>
    <t>ประชากรกลางปี 2549            25,739</t>
  </si>
  <si>
    <t>ปี 2551</t>
  </si>
  <si>
    <t>MI</t>
  </si>
  <si>
    <t>Dead  sudden  cardiac</t>
  </si>
  <si>
    <t>Pneumonia</t>
  </si>
  <si>
    <t>CVA , STROKE</t>
  </si>
  <si>
    <t>โรคไต(ESRD , CKD , CRF)</t>
  </si>
  <si>
    <t>ประชากรกลางปี 2550             24,887 คน</t>
  </si>
  <si>
    <t>โรคหัวใจ</t>
  </si>
  <si>
    <t>โรคอื่นๆ</t>
  </si>
  <si>
    <t>ระบบหายใจล้มเหลว</t>
  </si>
  <si>
    <t>สมองและหลอดเลือด</t>
  </si>
  <si>
    <t>ติดเชื้อในกระแสโลหิต</t>
  </si>
  <si>
    <t>ประชากรกลางปี 2544             19,023 คน</t>
  </si>
  <si>
    <t>กล้ามเนื้อหัวใจตายเฉียบพลัน</t>
  </si>
  <si>
    <t>ไตวาย</t>
  </si>
  <si>
    <t>ประชากรกลางปี 2545            20,442</t>
  </si>
  <si>
    <t>Cardiac arrest</t>
  </si>
  <si>
    <t>Cirrhosis</t>
  </si>
  <si>
    <t>Septicemia</t>
  </si>
  <si>
    <t>CRF</t>
  </si>
  <si>
    <t>ประชากรกลางปี 2551             24,751 คน</t>
  </si>
  <si>
    <t>ประชากรกลางปี 2552             25,078 คน</t>
  </si>
  <si>
    <t>27:1</t>
  </si>
  <si>
    <t>ความผิดปกติอื่นๆที่เกิดขึ้นในระยะปริกำเนิด</t>
  </si>
  <si>
    <t>Hypovolemic shock</t>
  </si>
  <si>
    <t>Multiple congenital  abnormal</t>
  </si>
  <si>
    <t>ปี 2552</t>
  </si>
  <si>
    <t>29:1</t>
  </si>
  <si>
    <t>โรคอื่นๆของระบบอวัยวะสืบพันธุ์ร่วมปัสสาวะ</t>
  </si>
  <si>
    <t>ที่มา : รง 504</t>
  </si>
  <si>
    <t>COPD</t>
  </si>
  <si>
    <t>bacterial pneumonia</t>
  </si>
  <si>
    <t>hydrocephalus</t>
  </si>
  <si>
    <t>septicaemia</t>
  </si>
  <si>
    <t>alcoholic cirrhosis</t>
  </si>
  <si>
    <t>IHD</t>
  </si>
  <si>
    <t>cerebral hypoxia</t>
  </si>
  <si>
    <t>cardiopulmonary failure</t>
  </si>
  <si>
    <t>รวม</t>
  </si>
  <si>
    <t>ปี 2553</t>
  </si>
  <si>
    <t>ปี 2554</t>
  </si>
  <si>
    <t>37:1</t>
  </si>
  <si>
    <t>Chronic  kidney  disease</t>
  </si>
  <si>
    <t>CA</t>
  </si>
  <si>
    <t>Brugada  syndrome</t>
  </si>
  <si>
    <t>Trisomy 13</t>
  </si>
  <si>
    <t>Sudden death</t>
  </si>
  <si>
    <t>Cardiogenic  shock</t>
  </si>
  <si>
    <t>จำนวน(ครั้ง)</t>
  </si>
  <si>
    <t>จำนวน(คน)</t>
  </si>
  <si>
    <t>Diarrhea, AGE</t>
  </si>
  <si>
    <t>Anemia complication pregnancy</t>
  </si>
  <si>
    <t>Acute bronchitis</t>
  </si>
  <si>
    <t>Pneumonia  unspecified</t>
  </si>
  <si>
    <t>DHF</t>
  </si>
  <si>
    <t>Neonatal jaundice</t>
  </si>
  <si>
    <t>Acute  pyelonephritis</t>
  </si>
  <si>
    <t>Febrile  convulsion</t>
  </si>
  <si>
    <t>Bacterial pneumonia</t>
  </si>
  <si>
    <t>จำนวน (ครั้ง)</t>
  </si>
  <si>
    <t>HT</t>
  </si>
  <si>
    <t>Pharyngitis</t>
  </si>
  <si>
    <t>DM</t>
  </si>
  <si>
    <t>Common  cold</t>
  </si>
  <si>
    <t>Dyspepsia</t>
  </si>
  <si>
    <t>Muscle sprain</t>
  </si>
  <si>
    <t>Dizziness</t>
  </si>
  <si>
    <t>Dental  caries</t>
  </si>
  <si>
    <t>Cardiopulmonary  failure</t>
  </si>
  <si>
    <t>Myocardial  infarct</t>
  </si>
  <si>
    <t>Acute  diarrhea</t>
  </si>
  <si>
    <t>Sudden  death</t>
  </si>
  <si>
    <t>จราจร</t>
  </si>
  <si>
    <t>ทั่วไป</t>
  </si>
  <si>
    <t>เฉลี่ยวันละ(รวมทั้งหมด)</t>
  </si>
  <si>
    <t>สถิติทั่วไป โรงพยาบาลวังจันทร์</t>
  </si>
  <si>
    <t xml:space="preserve">สติถิกลุ่มโรคผู้ป่วยใน  10  อันดับ  </t>
  </si>
  <si>
    <t>ที่มา  : รง 505</t>
  </si>
  <si>
    <t xml:space="preserve">สถิติสาเหตุการตาย  อำเภอวังจันทร์  </t>
  </si>
  <si>
    <t>ปชก. ปี 53      25,266 คน</t>
  </si>
  <si>
    <t>ปชก.กลางปี 2554        25,428  คน</t>
  </si>
  <si>
    <t>UTI</t>
  </si>
  <si>
    <t>COPD with excerbation</t>
  </si>
  <si>
    <t>Cerebral  concussion</t>
  </si>
  <si>
    <t>AC Myocardial  infarction</t>
  </si>
  <si>
    <t>Alcohol  cirrhosis</t>
  </si>
  <si>
    <t>Cardiac  arrest</t>
  </si>
  <si>
    <t>ESRD</t>
  </si>
  <si>
    <t>CHF</t>
  </si>
  <si>
    <t>Ac respiratory</t>
  </si>
  <si>
    <t>septic  shock</t>
  </si>
  <si>
    <t>UGIB</t>
  </si>
  <si>
    <t>ที่มา</t>
  </si>
  <si>
    <t>ทร. 4/1</t>
  </si>
  <si>
    <t>40:1</t>
  </si>
  <si>
    <t>ปี 2555</t>
  </si>
  <si>
    <t>Cardiopulmonary arrest (1) ,cardiac  arrest (10)</t>
  </si>
  <si>
    <t>Asphyxia (2), hypoxia(1), hypoxemia(1)</t>
  </si>
  <si>
    <t>ปี 2556</t>
  </si>
  <si>
    <t>39:1</t>
  </si>
  <si>
    <r>
      <t>สถิติการตาย</t>
    </r>
    <r>
      <rPr>
        <b/>
        <sz val="16"/>
        <color indexed="10"/>
        <rFont val="TH SarabunPSK"/>
        <family val="2"/>
      </rPr>
      <t xml:space="preserve">( </t>
    </r>
    <r>
      <rPr>
        <b/>
        <sz val="18"/>
        <color indexed="10"/>
        <rFont val="TH SarabunPSK"/>
        <family val="2"/>
      </rPr>
      <t xml:space="preserve">ผู้ป่วยตายนอกร.พ.)   </t>
    </r>
    <r>
      <rPr>
        <b/>
        <sz val="16"/>
        <rFont val="TH SarabunPSK"/>
        <family val="2"/>
      </rPr>
      <t>ร.พ.วังจันทร์ 2556</t>
    </r>
  </si>
  <si>
    <r>
      <t xml:space="preserve">สถิติการตาย </t>
    </r>
    <r>
      <rPr>
        <b/>
        <sz val="18"/>
        <color indexed="10"/>
        <rFont val="TH SarabunPSK"/>
        <family val="2"/>
      </rPr>
      <t>ผู้ป่วยนอก  (ER)</t>
    </r>
    <r>
      <rPr>
        <b/>
        <sz val="16"/>
        <rFont val="TH SarabunPSK"/>
        <family val="2"/>
      </rPr>
      <t xml:space="preserve"> ร.พ.วังจันทร์ 2556</t>
    </r>
  </si>
  <si>
    <t xml:space="preserve"> MI</t>
  </si>
  <si>
    <t>Sepsis</t>
  </si>
  <si>
    <r>
      <t>สถิติการตาย</t>
    </r>
    <r>
      <rPr>
        <b/>
        <sz val="18"/>
        <color indexed="10"/>
        <rFont val="TH SarabunPSK"/>
        <family val="2"/>
      </rPr>
      <t>ผู้ป่วยใน</t>
    </r>
    <r>
      <rPr>
        <b/>
        <sz val="16"/>
        <rFont val="TH SarabunPSK"/>
        <family val="2"/>
      </rPr>
      <t xml:space="preserve"> ร.พ.วังจันทร์ 2556</t>
    </r>
  </si>
  <si>
    <t>brain mass</t>
  </si>
  <si>
    <t>brain  tumor</t>
  </si>
  <si>
    <t>ARF</t>
  </si>
  <si>
    <t>ถูกทำร้ายร่างกาย</t>
  </si>
  <si>
    <t>ไม่ทราบเจตนา</t>
  </si>
  <si>
    <t>Respiratory  failure</t>
  </si>
  <si>
    <t>Hypovolemic  shock with diarrhea</t>
  </si>
  <si>
    <t>Cardiovascular  failure</t>
  </si>
  <si>
    <t>ปชก.กลางปี 2555        25,671  คน</t>
  </si>
  <si>
    <t>Spondylosis</t>
  </si>
  <si>
    <t>Diseases of pulp and periapical tissue</t>
  </si>
  <si>
    <t>DF</t>
  </si>
  <si>
    <t>COPD  with exacerbation</t>
  </si>
  <si>
    <t>Diarrhea, AGE (non infected)</t>
  </si>
  <si>
    <t>Diarrhea, AGE ( infected)</t>
  </si>
  <si>
    <t>acute  pyelonephritis</t>
  </si>
  <si>
    <t>Pneumoia</t>
  </si>
  <si>
    <t>สถิติสาเหตุการตาย  อำเภอวังจันทร์ ปี 2540-2556</t>
  </si>
  <si>
    <t>ปชก.กลางปี 2556        25,767  คน</t>
  </si>
  <si>
    <t>ต่ำกว่า 7 วันตาย(ยอดอยู่ในส่วนของมีชีพ)</t>
  </si>
  <si>
    <t xml:space="preserve"> อัตราตายทารกแรกเกิดระยะต้น(0-7วัน)</t>
  </si>
  <si>
    <t>45 เตียง</t>
  </si>
  <si>
    <t>Neonatal  jaundice</t>
  </si>
  <si>
    <t>status  asthmaticus</t>
  </si>
  <si>
    <t>โรคติดเชื้ออื่น ๆ ของลำไส้</t>
  </si>
  <si>
    <t>ปี 2557</t>
  </si>
  <si>
    <t>งานผู้ป่วยนอกแยกตามประเภท  ปี 2538 - 2557</t>
  </si>
  <si>
    <t>10 อันดับโรค ผู้ป่วยนอก ปี 54-57</t>
  </si>
  <si>
    <t>งานผู้ป่วยในแยกตามประเภท  ปี 2538 - 2557</t>
  </si>
  <si>
    <t>10 อันดับโรค ผู้ป่วยใน ปี 54-57</t>
  </si>
  <si>
    <r>
      <t>สถิติการตาย</t>
    </r>
    <r>
      <rPr>
        <b/>
        <sz val="16"/>
        <color indexed="10"/>
        <rFont val="TH SarabunPSK"/>
        <family val="2"/>
      </rPr>
      <t xml:space="preserve">( </t>
    </r>
    <r>
      <rPr>
        <b/>
        <sz val="18"/>
        <color indexed="10"/>
        <rFont val="TH SarabunPSK"/>
        <family val="2"/>
      </rPr>
      <t xml:space="preserve">ผู้ป่วยตายนอกร.พ.)   </t>
    </r>
    <r>
      <rPr>
        <b/>
        <sz val="16"/>
        <rFont val="TH SarabunPSK"/>
        <family val="2"/>
      </rPr>
      <t>ร.พ.วังจันทร์ 2557</t>
    </r>
  </si>
  <si>
    <t>Ac MI</t>
  </si>
  <si>
    <t>Alcohol intoxication</t>
  </si>
  <si>
    <t>Abdominal  mass</t>
  </si>
  <si>
    <r>
      <t xml:space="preserve">สถิติการตาย </t>
    </r>
    <r>
      <rPr>
        <b/>
        <sz val="18"/>
        <color indexed="10"/>
        <rFont val="TH SarabunPSK"/>
        <family val="2"/>
      </rPr>
      <t>ผู้ป่วยนอก  (ใน ER)</t>
    </r>
    <r>
      <rPr>
        <b/>
        <sz val="16"/>
        <rFont val="TH SarabunPSK"/>
        <family val="2"/>
      </rPr>
      <t xml:space="preserve"> ร.พ.วังจันทร์ 2557</t>
    </r>
  </si>
  <si>
    <t>Sudden Cardiac  arrest</t>
  </si>
  <si>
    <r>
      <t>สถิติการตาย</t>
    </r>
    <r>
      <rPr>
        <b/>
        <sz val="18"/>
        <color indexed="10"/>
        <rFont val="TH SarabunPSK"/>
        <family val="2"/>
      </rPr>
      <t>ผู้ป่วยใน</t>
    </r>
    <r>
      <rPr>
        <b/>
        <sz val="16"/>
        <rFont val="TH SarabunPSK"/>
        <family val="2"/>
      </rPr>
      <t xml:space="preserve"> ร.พ.วังจันทร์ 2557</t>
    </r>
  </si>
  <si>
    <t>Old CVA</t>
  </si>
  <si>
    <t>Septic shock</t>
  </si>
  <si>
    <t>Pulmonary TB</t>
  </si>
  <si>
    <t>Liver  Failure</t>
  </si>
  <si>
    <t>Leukemia</t>
  </si>
  <si>
    <t>จำนวนทารกแรกเกิดระยะต้นตาย</t>
  </si>
  <si>
    <t>อัตราตายของทารกแรกเกิดระยะต้น</t>
  </si>
  <si>
    <t>สถิติชีพอำเภอวังจันทร์ ปี 2540-2557</t>
  </si>
  <si>
    <t>Low back pain</t>
  </si>
  <si>
    <t>Acute bronchiolitis</t>
  </si>
  <si>
    <t>UGIH</t>
  </si>
  <si>
    <t>Alcohol cirrhosis</t>
  </si>
  <si>
    <t>Sudden cardiac arrest</t>
  </si>
  <si>
    <t>ถูกอาวุธปืน</t>
  </si>
  <si>
    <t>Aspiration pneumonia</t>
  </si>
  <si>
    <t>ปอดอักเสบ</t>
  </si>
  <si>
    <t xml:space="preserve"> โรคอื่นๆของระบบหายใจ</t>
  </si>
  <si>
    <t>หัตถการ</t>
  </si>
  <si>
    <t>Excision</t>
  </si>
  <si>
    <t>TR</t>
  </si>
  <si>
    <t>Scrub  burn</t>
  </si>
  <si>
    <t>Electrocauterization</t>
  </si>
  <si>
    <t>Debridement</t>
  </si>
  <si>
    <t>I&amp;D</t>
  </si>
  <si>
    <t>Resuture</t>
  </si>
  <si>
    <t>Remove   FB</t>
  </si>
  <si>
    <t>Malsupialization</t>
  </si>
  <si>
    <t>Excission</t>
  </si>
  <si>
    <t>TR(หมันหญิง)</t>
  </si>
  <si>
    <t>Electrocauterization(จี้)</t>
  </si>
  <si>
    <t>ขูดหนังแข็ง</t>
  </si>
  <si>
    <t>I &amp; D</t>
  </si>
  <si>
    <t>Re  suture</t>
  </si>
  <si>
    <t>F &amp; C</t>
  </si>
  <si>
    <t>Stitch off</t>
  </si>
  <si>
    <t>Dressing</t>
  </si>
  <si>
    <t>ผ่าตัด ปี 54-57</t>
  </si>
  <si>
    <t>Ac  MI</t>
  </si>
  <si>
    <t>Neonatal preterm  delivery</t>
  </si>
  <si>
    <t>Cardiac arrest (1),Sudden Cardiac arrest (3)</t>
  </si>
  <si>
    <t>Aspiration  pneumonia</t>
  </si>
  <si>
    <t>Neonatal Preterm  delivery</t>
  </si>
  <si>
    <t xml:space="preserve"> cardiopulmonary failure</t>
  </si>
  <si>
    <t>44:1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</si>
</sst>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name val="Cordia New"/>
      <charset val="22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sz val="18"/>
      <color indexed="1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sz val="16"/>
      <color indexed="10"/>
      <name val="TH SarabunPSK"/>
      <family val="2"/>
    </font>
    <font>
      <sz val="12"/>
      <color indexed="8"/>
      <name val="TH SarabunPSK"/>
      <family val="2"/>
    </font>
    <font>
      <sz val="12"/>
      <color indexed="10"/>
      <name val="TH SarabunPSK"/>
      <family val="2"/>
    </font>
    <font>
      <b/>
      <sz val="18"/>
      <color indexed="60"/>
      <name val="TH SarabunPSK"/>
      <family val="2"/>
    </font>
    <font>
      <b/>
      <sz val="12"/>
      <color indexed="10"/>
      <name val="TH SarabunPSK"/>
      <family val="2"/>
    </font>
    <font>
      <sz val="16"/>
      <name val="TH SarabunPSK"/>
      <family val="2"/>
    </font>
    <font>
      <b/>
      <sz val="8"/>
      <color indexed="81"/>
      <name val="Tahoma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sz val="8"/>
      <color indexed="81"/>
      <name val="Tahoma"/>
      <charset val="222"/>
    </font>
    <font>
      <b/>
      <sz val="8"/>
      <color indexed="81"/>
      <name val="Tahoma"/>
      <charset val="22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2" fillId="0" borderId="27" xfId="0" applyFont="1" applyBorder="1"/>
    <xf numFmtId="0" fontId="12" fillId="0" borderId="27" xfId="0" applyFont="1" applyBorder="1" applyAlignment="1">
      <alignment horizontal="center"/>
    </xf>
    <xf numFmtId="0" fontId="15" fillId="0" borderId="0" xfId="0" applyFont="1"/>
    <xf numFmtId="2" fontId="5" fillId="0" borderId="11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28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3" fontId="14" fillId="0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11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25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25" xfId="0" applyFont="1" applyBorder="1"/>
    <xf numFmtId="0" fontId="17" fillId="0" borderId="28" xfId="0" applyFont="1" applyBorder="1"/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0" fontId="17" fillId="0" borderId="25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0" xfId="0" applyFont="1" applyBorder="1"/>
    <xf numFmtId="0" fontId="17" fillId="0" borderId="27" xfId="0" applyFont="1" applyFill="1" applyBorder="1" applyAlignment="1">
      <alignment horizontal="center"/>
    </xf>
    <xf numFmtId="0" fontId="17" fillId="0" borderId="27" xfId="0" applyFont="1" applyBorder="1"/>
    <xf numFmtId="0" fontId="17" fillId="0" borderId="27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25" xfId="0" applyFont="1" applyBorder="1"/>
    <xf numFmtId="2" fontId="6" fillId="0" borderId="2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/>
    <xf numFmtId="0" fontId="5" fillId="0" borderId="0" xfId="0" applyFont="1" applyFill="1" applyBorder="1"/>
    <xf numFmtId="0" fontId="5" fillId="4" borderId="10" xfId="0" applyFont="1" applyFill="1" applyBorder="1"/>
    <xf numFmtId="0" fontId="5" fillId="4" borderId="0" xfId="0" applyFont="1" applyFill="1" applyBorder="1"/>
    <xf numFmtId="0" fontId="5" fillId="4" borderId="11" xfId="0" applyFont="1" applyFill="1" applyBorder="1" applyAlignment="1">
      <alignment horizontal="center"/>
    </xf>
    <xf numFmtId="3" fontId="5" fillId="4" borderId="11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/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3" fontId="6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S41"/>
  <sheetViews>
    <sheetView tabSelected="1" workbookViewId="0">
      <selection activeCell="S29" sqref="S29"/>
    </sheetView>
  </sheetViews>
  <sheetFormatPr defaultRowHeight="21" customHeight="1" x14ac:dyDescent="0.45"/>
  <cols>
    <col min="1" max="1" width="4.7109375" style="27" customWidth="1"/>
    <col min="2" max="2" width="23.42578125" style="27" customWidth="1"/>
    <col min="3" max="3" width="5.7109375" style="28" customWidth="1"/>
    <col min="4" max="12" width="5.5703125" style="28" customWidth="1"/>
    <col min="13" max="13" width="6.140625" style="29" customWidth="1"/>
    <col min="14" max="14" width="6.42578125" style="28" customWidth="1"/>
    <col min="15" max="15" width="8" style="28" customWidth="1"/>
    <col min="16" max="16" width="7.85546875" style="28" customWidth="1"/>
    <col min="17" max="17" width="9.28515625" style="28" customWidth="1"/>
    <col min="18" max="16384" width="9.140625" style="27"/>
  </cols>
  <sheetData>
    <row r="1" spans="1:17" ht="21" customHeight="1" x14ac:dyDescent="0.55000000000000004">
      <c r="A1" s="238" t="s">
        <v>223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7" ht="9" customHeight="1" thickBot="1" x14ac:dyDescent="0.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21" customHeight="1" thickTop="1" thickBot="1" x14ac:dyDescent="0.5">
      <c r="A3" s="30"/>
      <c r="B3" s="31" t="s">
        <v>0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99</v>
      </c>
      <c r="H3" s="32" t="s">
        <v>112</v>
      </c>
      <c r="I3" s="32" t="s">
        <v>133</v>
      </c>
      <c r="J3" s="32" t="s">
        <v>141</v>
      </c>
      <c r="K3" s="32" t="s">
        <v>148</v>
      </c>
      <c r="L3" s="32" t="s">
        <v>174</v>
      </c>
      <c r="M3" s="33" t="s">
        <v>187</v>
      </c>
      <c r="N3" s="32" t="s">
        <v>188</v>
      </c>
      <c r="O3" s="33" t="s">
        <v>243</v>
      </c>
      <c r="P3" s="32" t="s">
        <v>246</v>
      </c>
      <c r="Q3" s="168" t="s">
        <v>278</v>
      </c>
    </row>
    <row r="4" spans="1:17" ht="21" customHeight="1" thickTop="1" x14ac:dyDescent="0.45">
      <c r="A4" s="34" t="s">
        <v>1</v>
      </c>
      <c r="B4" s="35"/>
      <c r="C4" s="36" t="s">
        <v>29</v>
      </c>
      <c r="D4" s="37">
        <v>30</v>
      </c>
      <c r="E4" s="38">
        <v>30</v>
      </c>
      <c r="F4" s="38">
        <v>30</v>
      </c>
      <c r="G4" s="37">
        <v>30</v>
      </c>
      <c r="H4" s="38">
        <v>30</v>
      </c>
      <c r="I4" s="39">
        <v>30</v>
      </c>
      <c r="J4" s="38">
        <v>30</v>
      </c>
      <c r="K4" s="38">
        <v>30</v>
      </c>
      <c r="L4" s="38">
        <v>30</v>
      </c>
      <c r="M4" s="40">
        <v>30</v>
      </c>
      <c r="N4" s="36">
        <v>30</v>
      </c>
      <c r="O4" s="36">
        <v>30</v>
      </c>
      <c r="P4" s="56">
        <v>30</v>
      </c>
      <c r="Q4" s="36">
        <v>30</v>
      </c>
    </row>
    <row r="5" spans="1:17" ht="21" customHeight="1" x14ac:dyDescent="0.45">
      <c r="A5" s="226" t="s">
        <v>6</v>
      </c>
      <c r="B5" s="227"/>
      <c r="C5" s="228" t="s">
        <v>12</v>
      </c>
      <c r="D5" s="229">
        <v>74774</v>
      </c>
      <c r="E5" s="229">
        <v>69955</v>
      </c>
      <c r="F5" s="229">
        <v>64618</v>
      </c>
      <c r="G5" s="229">
        <v>70295</v>
      </c>
      <c r="H5" s="229">
        <v>78051</v>
      </c>
      <c r="I5" s="229">
        <v>80658</v>
      </c>
      <c r="J5" s="229">
        <v>84955</v>
      </c>
      <c r="K5" s="229">
        <v>86660</v>
      </c>
      <c r="L5" s="228">
        <v>92123</v>
      </c>
      <c r="M5" s="228">
        <v>118459</v>
      </c>
      <c r="N5" s="229">
        <v>134911</v>
      </c>
      <c r="O5" s="228">
        <v>129052</v>
      </c>
      <c r="P5" s="228">
        <v>120408</v>
      </c>
      <c r="Q5" s="228">
        <v>114299</v>
      </c>
    </row>
    <row r="6" spans="1:17" ht="21" customHeight="1" x14ac:dyDescent="0.45">
      <c r="A6" s="224"/>
      <c r="B6" s="225" t="s">
        <v>8</v>
      </c>
      <c r="C6" s="56" t="s">
        <v>12</v>
      </c>
      <c r="D6" s="142">
        <f t="shared" ref="D6:M6" si="0">D5/286</f>
        <v>261.44755244755243</v>
      </c>
      <c r="E6" s="142">
        <f t="shared" si="0"/>
        <v>244.59790209790211</v>
      </c>
      <c r="F6" s="142">
        <f t="shared" si="0"/>
        <v>225.93706293706293</v>
      </c>
      <c r="G6" s="142">
        <f t="shared" si="0"/>
        <v>245.78671328671328</v>
      </c>
      <c r="H6" s="142">
        <f t="shared" si="0"/>
        <v>272.9055944055944</v>
      </c>
      <c r="I6" s="142">
        <f t="shared" si="0"/>
        <v>282.02097902097904</v>
      </c>
      <c r="J6" s="142">
        <f t="shared" si="0"/>
        <v>297.04545454545456</v>
      </c>
      <c r="K6" s="142">
        <f t="shared" si="0"/>
        <v>303.00699300699301</v>
      </c>
      <c r="L6" s="142">
        <f t="shared" si="0"/>
        <v>322.10839160839163</v>
      </c>
      <c r="M6" s="142">
        <f t="shared" si="0"/>
        <v>414.19230769230768</v>
      </c>
      <c r="N6" s="142">
        <f>N5/286</f>
        <v>471.7167832167832</v>
      </c>
      <c r="O6" s="142">
        <f>O5/286</f>
        <v>451.23076923076923</v>
      </c>
      <c r="P6" s="142">
        <f>P5/286</f>
        <v>421.00699300699301</v>
      </c>
      <c r="Q6" s="142">
        <f>Q5/286</f>
        <v>399.64685314685318</v>
      </c>
    </row>
    <row r="7" spans="1:17" ht="21" customHeight="1" x14ac:dyDescent="0.45">
      <c r="A7" s="226" t="s">
        <v>7</v>
      </c>
      <c r="B7" s="227"/>
      <c r="C7" s="228" t="s">
        <v>12</v>
      </c>
      <c r="D7" s="229">
        <v>67840</v>
      </c>
      <c r="E7" s="229">
        <v>65503</v>
      </c>
      <c r="F7" s="229">
        <v>59317</v>
      </c>
      <c r="G7" s="229">
        <v>62365</v>
      </c>
      <c r="H7" s="229">
        <v>70661</v>
      </c>
      <c r="I7" s="229">
        <v>73522</v>
      </c>
      <c r="J7" s="229">
        <v>70480</v>
      </c>
      <c r="K7" s="229">
        <v>71855</v>
      </c>
      <c r="L7" s="229">
        <v>79878</v>
      </c>
      <c r="M7" s="229">
        <v>99478</v>
      </c>
      <c r="N7" s="229">
        <v>120901</v>
      </c>
      <c r="O7" s="229">
        <v>117071</v>
      </c>
      <c r="P7" s="228">
        <v>109165</v>
      </c>
      <c r="Q7" s="228">
        <v>105985</v>
      </c>
    </row>
    <row r="8" spans="1:17" ht="21" customHeight="1" x14ac:dyDescent="0.45">
      <c r="A8" s="34"/>
      <c r="B8" s="35" t="s">
        <v>8</v>
      </c>
      <c r="C8" s="36" t="s">
        <v>12</v>
      </c>
      <c r="D8" s="43">
        <f t="shared" ref="D8:M8" si="1">D7/286</f>
        <v>237.2027972027972</v>
      </c>
      <c r="E8" s="43">
        <f t="shared" si="1"/>
        <v>229.03146853146853</v>
      </c>
      <c r="F8" s="43">
        <f t="shared" si="1"/>
        <v>207.40209790209789</v>
      </c>
      <c r="G8" s="43">
        <f t="shared" si="1"/>
        <v>218.05944055944056</v>
      </c>
      <c r="H8" s="43">
        <f t="shared" si="1"/>
        <v>247.06643356643357</v>
      </c>
      <c r="I8" s="43">
        <f t="shared" si="1"/>
        <v>257.06993006993008</v>
      </c>
      <c r="J8" s="43">
        <f t="shared" si="1"/>
        <v>246.43356643356643</v>
      </c>
      <c r="K8" s="43">
        <f t="shared" si="1"/>
        <v>251.24125874125875</v>
      </c>
      <c r="L8" s="43">
        <f t="shared" si="1"/>
        <v>279.29370629370629</v>
      </c>
      <c r="M8" s="43">
        <f t="shared" si="1"/>
        <v>347.82517482517483</v>
      </c>
      <c r="N8" s="43">
        <f>N7/286</f>
        <v>422.73076923076923</v>
      </c>
      <c r="O8" s="43">
        <f>O7/286</f>
        <v>409.33916083916085</v>
      </c>
      <c r="P8" s="142">
        <f>P7/286</f>
        <v>381.69580419580421</v>
      </c>
      <c r="Q8" s="142">
        <f>Q7/286</f>
        <v>370.57692307692309</v>
      </c>
    </row>
    <row r="9" spans="1:17" ht="21" customHeight="1" x14ac:dyDescent="0.45">
      <c r="A9" s="226" t="s">
        <v>35</v>
      </c>
      <c r="B9" s="227"/>
      <c r="C9" s="228" t="s">
        <v>12</v>
      </c>
      <c r="D9" s="229">
        <v>2856</v>
      </c>
      <c r="E9" s="229">
        <v>2507</v>
      </c>
      <c r="F9" s="229">
        <v>3657</v>
      </c>
      <c r="G9" s="229">
        <v>4855</v>
      </c>
      <c r="H9" s="229">
        <v>4511</v>
      </c>
      <c r="I9" s="229">
        <v>4934</v>
      </c>
      <c r="J9" s="229">
        <v>4641</v>
      </c>
      <c r="K9" s="229">
        <v>4383</v>
      </c>
      <c r="L9" s="229">
        <v>3595</v>
      </c>
      <c r="M9" s="229">
        <v>3997</v>
      </c>
      <c r="N9" s="229">
        <v>4630</v>
      </c>
      <c r="O9" s="228">
        <v>4213</v>
      </c>
      <c r="P9" s="228">
        <f>P10+P11</f>
        <v>4074</v>
      </c>
      <c r="Q9" s="228">
        <f>Q10+Q11</f>
        <v>3304</v>
      </c>
    </row>
    <row r="10" spans="1:17" ht="21" customHeight="1" x14ac:dyDescent="0.45">
      <c r="A10" s="34"/>
      <c r="B10" s="35" t="s">
        <v>220</v>
      </c>
      <c r="C10" s="36"/>
      <c r="D10" s="41"/>
      <c r="E10" s="41"/>
      <c r="F10" s="41"/>
      <c r="G10" s="41"/>
      <c r="H10" s="41">
        <v>1318</v>
      </c>
      <c r="I10" s="41">
        <v>1469</v>
      </c>
      <c r="J10" s="41">
        <v>1398</v>
      </c>
      <c r="K10" s="41">
        <v>1163</v>
      </c>
      <c r="L10" s="41">
        <v>932</v>
      </c>
      <c r="M10" s="41">
        <v>1100</v>
      </c>
      <c r="N10" s="41">
        <v>1306</v>
      </c>
      <c r="O10" s="36">
        <v>1113</v>
      </c>
      <c r="P10" s="56">
        <v>1016</v>
      </c>
      <c r="Q10" s="36">
        <v>1014</v>
      </c>
    </row>
    <row r="11" spans="1:17" ht="21" customHeight="1" x14ac:dyDescent="0.45">
      <c r="A11" s="34"/>
      <c r="B11" s="35" t="s">
        <v>221</v>
      </c>
      <c r="C11" s="36"/>
      <c r="D11" s="41"/>
      <c r="E11" s="41"/>
      <c r="F11" s="41"/>
      <c r="G11" s="41"/>
      <c r="H11" s="41">
        <v>3193</v>
      </c>
      <c r="I11" s="41">
        <v>3465</v>
      </c>
      <c r="J11" s="41">
        <v>3243</v>
      </c>
      <c r="K11" s="41">
        <v>3220</v>
      </c>
      <c r="L11" s="41">
        <v>2663</v>
      </c>
      <c r="M11" s="41">
        <v>2897</v>
      </c>
      <c r="N11" s="41">
        <v>3324</v>
      </c>
      <c r="O11" s="36">
        <v>3100</v>
      </c>
      <c r="P11" s="56">
        <v>3058</v>
      </c>
      <c r="Q11" s="36">
        <v>2290</v>
      </c>
    </row>
    <row r="12" spans="1:17" ht="21" customHeight="1" x14ac:dyDescent="0.45">
      <c r="A12" s="34"/>
      <c r="B12" s="35" t="s">
        <v>222</v>
      </c>
      <c r="C12" s="36" t="s">
        <v>12</v>
      </c>
      <c r="D12" s="44">
        <v>7.8</v>
      </c>
      <c r="E12" s="44">
        <v>6.8</v>
      </c>
      <c r="F12" s="44">
        <v>10.01</v>
      </c>
      <c r="G12" s="44">
        <v>13.3</v>
      </c>
      <c r="H12" s="41">
        <v>12.3</v>
      </c>
      <c r="I12" s="45">
        <v>13.52</v>
      </c>
      <c r="J12" s="36">
        <v>12.72</v>
      </c>
      <c r="K12" s="36">
        <v>12.01</v>
      </c>
      <c r="L12" s="36">
        <v>9.85</v>
      </c>
      <c r="M12" s="36">
        <v>10.92</v>
      </c>
      <c r="N12" s="36">
        <v>12.65</v>
      </c>
      <c r="O12" s="44">
        <f>O9/366</f>
        <v>11.510928961748634</v>
      </c>
      <c r="P12" s="141">
        <f>P9/365</f>
        <v>11.161643835616438</v>
      </c>
      <c r="Q12" s="141">
        <f>Q9/365</f>
        <v>9.0520547945205472</v>
      </c>
    </row>
    <row r="13" spans="1:17" ht="21" customHeight="1" x14ac:dyDescent="0.45">
      <c r="A13" s="226" t="s">
        <v>9</v>
      </c>
      <c r="B13" s="227"/>
      <c r="C13" s="228" t="s">
        <v>12</v>
      </c>
      <c r="D13" s="229">
        <v>4134</v>
      </c>
      <c r="E13" s="229">
        <v>3798</v>
      </c>
      <c r="F13" s="229">
        <v>3536</v>
      </c>
      <c r="G13" s="229">
        <v>3609</v>
      </c>
      <c r="H13" s="229">
        <v>3625</v>
      </c>
      <c r="I13" s="229">
        <v>3669</v>
      </c>
      <c r="J13" s="229">
        <v>4381</v>
      </c>
      <c r="K13" s="229">
        <v>3817</v>
      </c>
      <c r="L13" s="229">
        <v>2957</v>
      </c>
      <c r="M13" s="229">
        <v>3378</v>
      </c>
      <c r="N13" s="229">
        <v>3227</v>
      </c>
      <c r="O13" s="228">
        <v>2894</v>
      </c>
      <c r="P13" s="228">
        <v>2770</v>
      </c>
      <c r="Q13" s="228">
        <v>2412</v>
      </c>
    </row>
    <row r="14" spans="1:17" ht="21" customHeight="1" x14ac:dyDescent="0.45">
      <c r="A14" s="34"/>
      <c r="B14" s="35" t="s">
        <v>34</v>
      </c>
      <c r="C14" s="36" t="s">
        <v>12</v>
      </c>
      <c r="D14" s="43">
        <f t="shared" ref="D14:M14" si="2">D16/366</f>
        <v>27.05464480874317</v>
      </c>
      <c r="E14" s="43">
        <f t="shared" si="2"/>
        <v>27.325136612021858</v>
      </c>
      <c r="F14" s="43">
        <f t="shared" si="2"/>
        <v>28.125683060109289</v>
      </c>
      <c r="G14" s="43">
        <f t="shared" si="2"/>
        <v>28.325136612021858</v>
      </c>
      <c r="H14" s="43">
        <f t="shared" si="2"/>
        <v>28.180327868852459</v>
      </c>
      <c r="I14" s="43">
        <f t="shared" si="2"/>
        <v>28.303278688524589</v>
      </c>
      <c r="J14" s="43">
        <f t="shared" si="2"/>
        <v>30.136612021857925</v>
      </c>
      <c r="K14" s="43">
        <f t="shared" si="2"/>
        <v>26.292349726775956</v>
      </c>
      <c r="L14" s="43">
        <f t="shared" si="2"/>
        <v>21.172131147540984</v>
      </c>
      <c r="M14" s="43">
        <f t="shared" si="2"/>
        <v>25.185792349726775</v>
      </c>
      <c r="N14" s="43">
        <f>N16/365</f>
        <v>27.994520547945207</v>
      </c>
      <c r="O14" s="43">
        <f>O16/366</f>
        <v>24.953551912568305</v>
      </c>
      <c r="P14" s="142">
        <f>P16/366</f>
        <v>22.278688524590162</v>
      </c>
      <c r="Q14" s="142">
        <f>Q16/365</f>
        <v>20.126027397260273</v>
      </c>
    </row>
    <row r="15" spans="1:17" ht="21" customHeight="1" x14ac:dyDescent="0.45">
      <c r="A15" s="34"/>
      <c r="B15" s="35" t="s">
        <v>10</v>
      </c>
      <c r="C15" s="36" t="s">
        <v>12</v>
      </c>
      <c r="D15" s="41">
        <v>11</v>
      </c>
      <c r="E15" s="41">
        <v>10</v>
      </c>
      <c r="F15" s="43">
        <f>F13/365</f>
        <v>9.6876712328767116</v>
      </c>
      <c r="G15" s="43">
        <f>G13/366</f>
        <v>9.8606557377049189</v>
      </c>
      <c r="H15" s="43">
        <f>H13/365</f>
        <v>9.9315068493150687</v>
      </c>
      <c r="I15" s="43">
        <f>I13/365</f>
        <v>10.052054794520547</v>
      </c>
      <c r="J15" s="43">
        <f>J13/365</f>
        <v>12.002739726027396</v>
      </c>
      <c r="K15" s="43">
        <f>K13/366</f>
        <v>10.428961748633879</v>
      </c>
      <c r="L15" s="43">
        <f>L13/365</f>
        <v>8.1013698630136979</v>
      </c>
      <c r="M15" s="43">
        <f>M13/365</f>
        <v>9.2547945205479447</v>
      </c>
      <c r="N15" s="43">
        <f>N13/365</f>
        <v>8.8410958904109584</v>
      </c>
      <c r="O15" s="43">
        <f>O13/366</f>
        <v>7.9071038251366117</v>
      </c>
      <c r="P15" s="43">
        <f>P13/366</f>
        <v>7.5683060109289615</v>
      </c>
      <c r="Q15" s="43">
        <f>Q13/365</f>
        <v>6.6082191780821917</v>
      </c>
    </row>
    <row r="16" spans="1:17" ht="21" customHeight="1" x14ac:dyDescent="0.45">
      <c r="A16" s="34" t="s">
        <v>11</v>
      </c>
      <c r="B16" s="35"/>
      <c r="C16" s="36" t="s">
        <v>12</v>
      </c>
      <c r="D16" s="41">
        <v>9902</v>
      </c>
      <c r="E16" s="41">
        <v>10001</v>
      </c>
      <c r="F16" s="41">
        <v>10294</v>
      </c>
      <c r="G16" s="41">
        <v>10367</v>
      </c>
      <c r="H16" s="41">
        <v>10314</v>
      </c>
      <c r="I16" s="42">
        <v>10359</v>
      </c>
      <c r="J16" s="41">
        <v>11030</v>
      </c>
      <c r="K16" s="41">
        <v>9623</v>
      </c>
      <c r="L16" s="41">
        <v>7749</v>
      </c>
      <c r="M16" s="41">
        <v>9218</v>
      </c>
      <c r="N16" s="41">
        <v>10218</v>
      </c>
      <c r="O16" s="41">
        <v>9133</v>
      </c>
      <c r="P16" s="56">
        <v>8154</v>
      </c>
      <c r="Q16" s="36">
        <v>7346</v>
      </c>
    </row>
    <row r="17" spans="1:253" ht="21" customHeight="1" x14ac:dyDescent="0.45">
      <c r="A17" s="34"/>
      <c r="B17" s="35" t="s">
        <v>14</v>
      </c>
      <c r="C17" s="36" t="s">
        <v>13</v>
      </c>
      <c r="D17" s="44">
        <f>D16/D13</f>
        <v>2.3952588292210932</v>
      </c>
      <c r="E17" s="36">
        <v>2.63</v>
      </c>
      <c r="F17" s="44">
        <f t="shared" ref="F17:Q17" si="3">F16/F13</f>
        <v>2.9111990950226243</v>
      </c>
      <c r="G17" s="44">
        <f t="shared" si="3"/>
        <v>2.8725408700471045</v>
      </c>
      <c r="H17" s="44">
        <f t="shared" si="3"/>
        <v>2.845241379310345</v>
      </c>
      <c r="I17" s="44">
        <f t="shared" si="3"/>
        <v>2.8233851185609158</v>
      </c>
      <c r="J17" s="44">
        <f t="shared" si="3"/>
        <v>2.5176900251084229</v>
      </c>
      <c r="K17" s="44">
        <f t="shared" si="3"/>
        <v>2.5210898611474981</v>
      </c>
      <c r="L17" s="44">
        <f t="shared" si="3"/>
        <v>2.6205613797768006</v>
      </c>
      <c r="M17" s="44">
        <f t="shared" si="3"/>
        <v>2.728833629366489</v>
      </c>
      <c r="N17" s="44">
        <f t="shared" si="3"/>
        <v>3.1664084288813141</v>
      </c>
      <c r="O17" s="44">
        <f t="shared" si="3"/>
        <v>3.1558396682791985</v>
      </c>
      <c r="P17" s="141">
        <f t="shared" si="3"/>
        <v>2.9436823104693142</v>
      </c>
      <c r="Q17" s="141">
        <f t="shared" si="3"/>
        <v>3.0456053067993367</v>
      </c>
    </row>
    <row r="18" spans="1:253" ht="21" customHeight="1" x14ac:dyDescent="0.45">
      <c r="A18" s="34" t="s">
        <v>15</v>
      </c>
      <c r="B18" s="35"/>
      <c r="C18" s="36" t="s">
        <v>12</v>
      </c>
      <c r="D18" s="36">
        <v>667</v>
      </c>
      <c r="E18" s="36">
        <v>570</v>
      </c>
      <c r="F18" s="36">
        <v>527</v>
      </c>
      <c r="G18" s="36">
        <v>537</v>
      </c>
      <c r="H18" s="36">
        <v>525</v>
      </c>
      <c r="I18" s="42">
        <v>537</v>
      </c>
      <c r="J18" s="36">
        <v>518</v>
      </c>
      <c r="K18" s="36">
        <v>549</v>
      </c>
      <c r="L18" s="36">
        <v>508</v>
      </c>
      <c r="M18" s="36">
        <v>533</v>
      </c>
      <c r="N18" s="36">
        <v>545</v>
      </c>
      <c r="O18" s="56">
        <v>539</v>
      </c>
      <c r="P18" s="56">
        <v>453</v>
      </c>
      <c r="Q18" s="36">
        <v>381</v>
      </c>
    </row>
    <row r="19" spans="1:253" ht="21" customHeight="1" x14ac:dyDescent="0.45">
      <c r="A19" s="34"/>
      <c r="B19" s="35" t="s">
        <v>8</v>
      </c>
      <c r="C19" s="36" t="s">
        <v>12</v>
      </c>
      <c r="D19" s="36">
        <v>1.83</v>
      </c>
      <c r="E19" s="36">
        <v>1.56</v>
      </c>
      <c r="F19" s="36">
        <v>1.44</v>
      </c>
      <c r="G19" s="36">
        <v>1.47</v>
      </c>
      <c r="H19" s="44">
        <f>H18/365</f>
        <v>1.4383561643835616</v>
      </c>
      <c r="I19" s="45">
        <v>1.47</v>
      </c>
      <c r="J19" s="36">
        <v>1.42</v>
      </c>
      <c r="K19" s="36">
        <v>1.5</v>
      </c>
      <c r="L19" s="36">
        <v>1.4</v>
      </c>
      <c r="M19" s="36">
        <v>1.46</v>
      </c>
      <c r="N19" s="36">
        <v>1.49</v>
      </c>
      <c r="O19" s="141">
        <f>O18/366</f>
        <v>1.4726775956284153</v>
      </c>
      <c r="P19" s="141">
        <f>P18/365</f>
        <v>1.2410958904109588</v>
      </c>
      <c r="Q19" s="141">
        <f>Q18/365</f>
        <v>1.0438356164383562</v>
      </c>
    </row>
    <row r="20" spans="1:253" ht="21" customHeight="1" x14ac:dyDescent="0.45">
      <c r="A20" s="34"/>
      <c r="B20" s="35" t="s">
        <v>16</v>
      </c>
      <c r="C20" s="36" t="s">
        <v>12</v>
      </c>
      <c r="D20" s="36">
        <v>630</v>
      </c>
      <c r="E20" s="36">
        <v>535</v>
      </c>
      <c r="F20" s="36">
        <v>503</v>
      </c>
      <c r="G20" s="36">
        <v>512</v>
      </c>
      <c r="H20" s="36">
        <v>509</v>
      </c>
      <c r="I20" s="42">
        <v>516</v>
      </c>
      <c r="J20" s="36">
        <v>508</v>
      </c>
      <c r="K20" s="36">
        <v>535</v>
      </c>
      <c r="L20" s="36">
        <v>492</v>
      </c>
      <c r="M20" s="36">
        <v>516</v>
      </c>
      <c r="N20" s="36">
        <v>534</v>
      </c>
      <c r="O20" s="56">
        <v>530</v>
      </c>
      <c r="P20" s="56">
        <v>442</v>
      </c>
      <c r="Q20" s="36">
        <v>372</v>
      </c>
    </row>
    <row r="21" spans="1:253" ht="21" customHeight="1" x14ac:dyDescent="0.45">
      <c r="A21" s="34"/>
      <c r="B21" s="35" t="s">
        <v>101</v>
      </c>
      <c r="C21" s="36" t="s">
        <v>12</v>
      </c>
      <c r="D21" s="36">
        <v>23</v>
      </c>
      <c r="E21" s="36">
        <v>26</v>
      </c>
      <c r="F21" s="36">
        <v>17</v>
      </c>
      <c r="G21" s="36">
        <v>25</v>
      </c>
      <c r="H21" s="36">
        <v>16</v>
      </c>
      <c r="I21" s="42">
        <v>21</v>
      </c>
      <c r="J21" s="36">
        <v>10</v>
      </c>
      <c r="K21" s="36">
        <v>14</v>
      </c>
      <c r="L21" s="36">
        <v>16</v>
      </c>
      <c r="M21" s="36">
        <v>17</v>
      </c>
      <c r="N21" s="36">
        <v>11</v>
      </c>
      <c r="O21" s="56">
        <v>9</v>
      </c>
      <c r="P21" s="56">
        <v>11</v>
      </c>
      <c r="Q21" s="36">
        <v>9</v>
      </c>
    </row>
    <row r="22" spans="1:253" ht="21" customHeight="1" x14ac:dyDescent="0.45">
      <c r="A22" s="34"/>
      <c r="B22" s="35" t="s">
        <v>102</v>
      </c>
      <c r="C22" s="36" t="s">
        <v>12</v>
      </c>
      <c r="D22" s="36">
        <v>14</v>
      </c>
      <c r="E22" s="36">
        <v>9</v>
      </c>
      <c r="F22" s="36">
        <v>7</v>
      </c>
      <c r="G22" s="36">
        <v>0</v>
      </c>
      <c r="H22" s="36">
        <v>0</v>
      </c>
      <c r="I22" s="42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56">
        <v>0</v>
      </c>
      <c r="P22" s="56">
        <v>0</v>
      </c>
      <c r="Q22" s="36">
        <v>0</v>
      </c>
    </row>
    <row r="23" spans="1:253" ht="21" customHeight="1" x14ac:dyDescent="0.45">
      <c r="A23" s="34" t="s">
        <v>17</v>
      </c>
      <c r="B23" s="35"/>
      <c r="C23" s="36" t="s">
        <v>30</v>
      </c>
      <c r="D23" s="36">
        <v>668</v>
      </c>
      <c r="E23" s="36">
        <v>571</v>
      </c>
      <c r="F23" s="36">
        <v>530</v>
      </c>
      <c r="G23" s="36">
        <v>537</v>
      </c>
      <c r="H23" s="36">
        <v>525</v>
      </c>
      <c r="I23" s="42">
        <v>537</v>
      </c>
      <c r="J23" s="36">
        <v>518</v>
      </c>
      <c r="K23" s="36">
        <v>549</v>
      </c>
      <c r="L23" s="36">
        <v>508</v>
      </c>
      <c r="M23" s="36">
        <v>533</v>
      </c>
      <c r="N23" s="36">
        <v>545</v>
      </c>
      <c r="O23" s="56">
        <v>540</v>
      </c>
      <c r="P23" s="56">
        <v>454</v>
      </c>
      <c r="Q23" s="36">
        <v>381</v>
      </c>
    </row>
    <row r="24" spans="1:253" ht="21" customHeight="1" x14ac:dyDescent="0.45">
      <c r="A24" s="34"/>
      <c r="B24" s="35" t="s">
        <v>18</v>
      </c>
      <c r="C24" s="36" t="s">
        <v>30</v>
      </c>
      <c r="D24" s="36">
        <v>667</v>
      </c>
      <c r="E24" s="36">
        <v>567</v>
      </c>
      <c r="F24" s="36">
        <v>528</v>
      </c>
      <c r="G24" s="36">
        <v>536</v>
      </c>
      <c r="H24" s="36">
        <v>522</v>
      </c>
      <c r="I24" s="42">
        <v>537</v>
      </c>
      <c r="J24" s="36">
        <v>517</v>
      </c>
      <c r="K24" s="36">
        <v>547</v>
      </c>
      <c r="L24" s="36">
        <v>503</v>
      </c>
      <c r="M24" s="36">
        <v>532</v>
      </c>
      <c r="N24" s="36">
        <v>544</v>
      </c>
      <c r="O24" s="56">
        <v>540</v>
      </c>
      <c r="P24" s="56">
        <v>454</v>
      </c>
      <c r="Q24" s="36">
        <v>379</v>
      </c>
    </row>
    <row r="25" spans="1:253" ht="21" customHeight="1" x14ac:dyDescent="0.45">
      <c r="A25" s="34"/>
      <c r="B25" s="35" t="s">
        <v>19</v>
      </c>
      <c r="C25" s="36" t="s">
        <v>30</v>
      </c>
      <c r="D25" s="36">
        <v>1</v>
      </c>
      <c r="E25" s="36">
        <v>3</v>
      </c>
      <c r="F25" s="36">
        <v>2</v>
      </c>
      <c r="G25" s="36">
        <v>1</v>
      </c>
      <c r="H25" s="36">
        <f>H23-H24</f>
        <v>3</v>
      </c>
      <c r="I25" s="42">
        <v>0</v>
      </c>
      <c r="J25" s="36">
        <v>1</v>
      </c>
      <c r="K25" s="36">
        <v>1</v>
      </c>
      <c r="L25" s="36">
        <v>5</v>
      </c>
      <c r="M25" s="36">
        <v>1</v>
      </c>
      <c r="N25" s="36">
        <v>1</v>
      </c>
      <c r="O25" s="56">
        <v>0</v>
      </c>
      <c r="P25" s="56">
        <v>0</v>
      </c>
      <c r="Q25" s="236">
        <v>2</v>
      </c>
    </row>
    <row r="26" spans="1:253" ht="21" hidden="1" customHeight="1" x14ac:dyDescent="0.45">
      <c r="A26" s="34"/>
      <c r="B26" s="155" t="s">
        <v>272</v>
      </c>
      <c r="C26" s="36" t="s">
        <v>30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42">
        <v>1</v>
      </c>
      <c r="J26" s="36">
        <v>0</v>
      </c>
      <c r="K26" s="36">
        <v>3</v>
      </c>
      <c r="L26" s="36">
        <v>2</v>
      </c>
      <c r="M26" s="36">
        <v>1</v>
      </c>
      <c r="N26" s="36">
        <v>0</v>
      </c>
      <c r="O26" s="56">
        <v>3</v>
      </c>
      <c r="P26" s="56">
        <v>0</v>
      </c>
      <c r="Q26" s="36"/>
      <c r="R26" s="161"/>
      <c r="S26" s="161"/>
      <c r="T26" s="161"/>
      <c r="U26" s="161"/>
      <c r="V26" s="162"/>
      <c r="W26" s="163"/>
      <c r="X26" s="163"/>
      <c r="Y26" s="161"/>
      <c r="Z26" s="164"/>
      <c r="AA26" s="161"/>
      <c r="AB26" s="165"/>
      <c r="AC26" s="166"/>
      <c r="AD26" s="35"/>
      <c r="AE26" s="155" t="s">
        <v>272</v>
      </c>
      <c r="AF26" s="36" t="s">
        <v>30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156">
        <v>1</v>
      </c>
      <c r="AM26" s="46">
        <v>0</v>
      </c>
      <c r="AN26" s="46">
        <v>3</v>
      </c>
      <c r="AO26" s="36">
        <v>2</v>
      </c>
      <c r="AP26" s="40">
        <v>1</v>
      </c>
      <c r="AQ26" s="36">
        <v>0</v>
      </c>
      <c r="AR26" s="56">
        <v>3</v>
      </c>
      <c r="AS26" s="157"/>
      <c r="AT26" s="34"/>
      <c r="AU26" s="155" t="s">
        <v>272</v>
      </c>
      <c r="AV26" s="36" t="s">
        <v>30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156">
        <v>1</v>
      </c>
      <c r="BC26" s="46">
        <v>0</v>
      </c>
      <c r="BD26" s="46">
        <v>3</v>
      </c>
      <c r="BE26" s="36">
        <v>2</v>
      </c>
      <c r="BF26" s="40">
        <v>1</v>
      </c>
      <c r="BG26" s="36">
        <v>0</v>
      </c>
      <c r="BH26" s="56">
        <v>3</v>
      </c>
      <c r="BI26" s="157"/>
      <c r="BJ26" s="34"/>
      <c r="BK26" s="155" t="s">
        <v>272</v>
      </c>
      <c r="BL26" s="36" t="s">
        <v>30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156">
        <v>1</v>
      </c>
      <c r="BS26" s="46">
        <v>0</v>
      </c>
      <c r="BT26" s="46">
        <v>3</v>
      </c>
      <c r="BU26" s="36">
        <v>2</v>
      </c>
      <c r="BV26" s="40">
        <v>1</v>
      </c>
      <c r="BW26" s="36">
        <v>0</v>
      </c>
      <c r="BX26" s="56">
        <v>3</v>
      </c>
      <c r="BY26" s="157"/>
      <c r="BZ26" s="34"/>
      <c r="CA26" s="155" t="s">
        <v>272</v>
      </c>
      <c r="CB26" s="36" t="s">
        <v>30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156">
        <v>1</v>
      </c>
      <c r="CI26" s="46">
        <v>0</v>
      </c>
      <c r="CJ26" s="46">
        <v>3</v>
      </c>
      <c r="CK26" s="36">
        <v>2</v>
      </c>
      <c r="CL26" s="40">
        <v>1</v>
      </c>
      <c r="CM26" s="36">
        <v>0</v>
      </c>
      <c r="CN26" s="56">
        <v>3</v>
      </c>
      <c r="CO26" s="157"/>
      <c r="CP26" s="34"/>
      <c r="CQ26" s="155" t="s">
        <v>272</v>
      </c>
      <c r="CR26" s="36" t="s">
        <v>30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156">
        <v>1</v>
      </c>
      <c r="CY26" s="46">
        <v>0</v>
      </c>
      <c r="CZ26" s="46">
        <v>3</v>
      </c>
      <c r="DA26" s="36">
        <v>2</v>
      </c>
      <c r="DB26" s="40">
        <v>1</v>
      </c>
      <c r="DC26" s="36">
        <v>0</v>
      </c>
      <c r="DD26" s="56">
        <v>3</v>
      </c>
      <c r="DE26" s="157"/>
      <c r="DF26" s="34"/>
      <c r="DG26" s="155" t="s">
        <v>272</v>
      </c>
      <c r="DH26" s="36" t="s">
        <v>30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156">
        <v>1</v>
      </c>
      <c r="DO26" s="46">
        <v>0</v>
      </c>
      <c r="DP26" s="46">
        <v>3</v>
      </c>
      <c r="DQ26" s="36">
        <v>2</v>
      </c>
      <c r="DR26" s="40">
        <v>1</v>
      </c>
      <c r="DS26" s="36">
        <v>0</v>
      </c>
      <c r="DT26" s="56">
        <v>3</v>
      </c>
      <c r="DU26" s="157"/>
      <c r="DV26" s="34"/>
      <c r="DW26" s="155" t="s">
        <v>272</v>
      </c>
      <c r="DX26" s="36" t="s">
        <v>30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156">
        <v>1</v>
      </c>
      <c r="EE26" s="46">
        <v>0</v>
      </c>
      <c r="EF26" s="46">
        <v>3</v>
      </c>
      <c r="EG26" s="36">
        <v>2</v>
      </c>
      <c r="EH26" s="40">
        <v>1</v>
      </c>
      <c r="EI26" s="36">
        <v>0</v>
      </c>
      <c r="EJ26" s="56">
        <v>3</v>
      </c>
      <c r="EK26" s="157"/>
      <c r="EL26" s="34"/>
      <c r="EM26" s="155" t="s">
        <v>272</v>
      </c>
      <c r="EN26" s="36" t="s">
        <v>30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156">
        <v>1</v>
      </c>
      <c r="EU26" s="46">
        <v>0</v>
      </c>
      <c r="EV26" s="46">
        <v>3</v>
      </c>
      <c r="EW26" s="36">
        <v>2</v>
      </c>
      <c r="EX26" s="40">
        <v>1</v>
      </c>
      <c r="EY26" s="36">
        <v>0</v>
      </c>
      <c r="EZ26" s="56">
        <v>3</v>
      </c>
      <c r="FA26" s="157"/>
      <c r="FB26" s="34"/>
      <c r="FC26" s="155" t="s">
        <v>272</v>
      </c>
      <c r="FD26" s="36" t="s">
        <v>30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156">
        <v>1</v>
      </c>
      <c r="FK26" s="46">
        <v>0</v>
      </c>
      <c r="FL26" s="46">
        <v>3</v>
      </c>
      <c r="FM26" s="36">
        <v>2</v>
      </c>
      <c r="FN26" s="40">
        <v>1</v>
      </c>
      <c r="FO26" s="36">
        <v>0</v>
      </c>
      <c r="FP26" s="56">
        <v>3</v>
      </c>
      <c r="FQ26" s="157"/>
      <c r="FR26" s="34"/>
      <c r="FS26" s="155" t="s">
        <v>272</v>
      </c>
      <c r="FT26" s="36" t="s">
        <v>30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156">
        <v>1</v>
      </c>
      <c r="GA26" s="46">
        <v>0</v>
      </c>
      <c r="GB26" s="46">
        <v>3</v>
      </c>
      <c r="GC26" s="36">
        <v>2</v>
      </c>
      <c r="GD26" s="40">
        <v>1</v>
      </c>
      <c r="GE26" s="36">
        <v>0</v>
      </c>
      <c r="GF26" s="56">
        <v>3</v>
      </c>
      <c r="GG26" s="157"/>
      <c r="GH26" s="34"/>
      <c r="GI26" s="155" t="s">
        <v>272</v>
      </c>
      <c r="GJ26" s="36" t="s">
        <v>30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156">
        <v>1</v>
      </c>
      <c r="GQ26" s="46">
        <v>0</v>
      </c>
      <c r="GR26" s="46">
        <v>3</v>
      </c>
      <c r="GS26" s="36">
        <v>2</v>
      </c>
      <c r="GT26" s="40">
        <v>1</v>
      </c>
      <c r="GU26" s="36">
        <v>0</v>
      </c>
      <c r="GV26" s="56">
        <v>3</v>
      </c>
      <c r="GW26" s="157"/>
      <c r="GX26" s="34"/>
      <c r="GY26" s="155" t="s">
        <v>272</v>
      </c>
      <c r="GZ26" s="36" t="s">
        <v>30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156">
        <v>1</v>
      </c>
      <c r="HG26" s="46">
        <v>0</v>
      </c>
      <c r="HH26" s="46">
        <v>3</v>
      </c>
      <c r="HI26" s="36">
        <v>2</v>
      </c>
      <c r="HJ26" s="40">
        <v>1</v>
      </c>
      <c r="HK26" s="36">
        <v>0</v>
      </c>
      <c r="HL26" s="56">
        <v>3</v>
      </c>
      <c r="HM26" s="157"/>
      <c r="HN26" s="34"/>
      <c r="HO26" s="155" t="s">
        <v>272</v>
      </c>
      <c r="HP26" s="36" t="s">
        <v>30</v>
      </c>
      <c r="HQ26" s="36">
        <v>0</v>
      </c>
      <c r="HR26" s="36">
        <v>0</v>
      </c>
      <c r="HS26" s="36">
        <v>0</v>
      </c>
      <c r="HT26" s="36">
        <v>0</v>
      </c>
      <c r="HU26" s="36">
        <v>0</v>
      </c>
      <c r="HV26" s="156">
        <v>1</v>
      </c>
      <c r="HW26" s="46">
        <v>0</v>
      </c>
      <c r="HX26" s="46">
        <v>3</v>
      </c>
      <c r="HY26" s="36">
        <v>2</v>
      </c>
      <c r="HZ26" s="40">
        <v>1</v>
      </c>
      <c r="IA26" s="36">
        <v>0</v>
      </c>
      <c r="IB26" s="56">
        <v>3</v>
      </c>
      <c r="IC26" s="157"/>
      <c r="ID26" s="34"/>
      <c r="IE26" s="155" t="s">
        <v>272</v>
      </c>
      <c r="IF26" s="36" t="s">
        <v>30</v>
      </c>
      <c r="IG26" s="36">
        <v>0</v>
      </c>
      <c r="IH26" s="36">
        <v>0</v>
      </c>
      <c r="II26" s="36">
        <v>0</v>
      </c>
      <c r="IJ26" s="36">
        <v>0</v>
      </c>
      <c r="IK26" s="36">
        <v>0</v>
      </c>
      <c r="IL26" s="156">
        <v>1</v>
      </c>
      <c r="IM26" s="46">
        <v>0</v>
      </c>
      <c r="IN26" s="46">
        <v>3</v>
      </c>
      <c r="IO26" s="36">
        <v>2</v>
      </c>
      <c r="IP26" s="40">
        <v>1</v>
      </c>
      <c r="IQ26" s="36">
        <v>0</v>
      </c>
      <c r="IR26" s="56">
        <v>3</v>
      </c>
      <c r="IS26" s="157"/>
    </row>
    <row r="27" spans="1:253" ht="21" hidden="1" customHeight="1" x14ac:dyDescent="0.45">
      <c r="A27" s="34"/>
      <c r="B27" s="158" t="s">
        <v>273</v>
      </c>
      <c r="C27" s="159" t="s">
        <v>32</v>
      </c>
      <c r="D27" s="56"/>
      <c r="E27" s="56"/>
      <c r="F27" s="56"/>
      <c r="G27" s="56"/>
      <c r="H27" s="56"/>
      <c r="I27" s="45">
        <f t="shared" ref="I27:P27" si="4">I26*1000/I24</f>
        <v>1.8621973929236499</v>
      </c>
      <c r="J27" s="45">
        <f t="shared" si="4"/>
        <v>0</v>
      </c>
      <c r="K27" s="45">
        <f t="shared" si="4"/>
        <v>5.4844606946983543</v>
      </c>
      <c r="L27" s="45">
        <f t="shared" si="4"/>
        <v>3.9761431411530817</v>
      </c>
      <c r="M27" s="45">
        <f t="shared" si="4"/>
        <v>1.8796992481203008</v>
      </c>
      <c r="N27" s="45">
        <f t="shared" si="4"/>
        <v>0</v>
      </c>
      <c r="O27" s="45">
        <f t="shared" si="4"/>
        <v>5.5555555555555554</v>
      </c>
      <c r="P27" s="45">
        <f t="shared" si="4"/>
        <v>0</v>
      </c>
      <c r="Q27" s="56"/>
      <c r="R27" s="165"/>
      <c r="S27" s="165"/>
      <c r="T27" s="165"/>
      <c r="U27" s="165"/>
      <c r="V27" s="167"/>
      <c r="W27" s="167"/>
      <c r="X27" s="167"/>
      <c r="Y27" s="167"/>
      <c r="Z27" s="167"/>
      <c r="AA27" s="167"/>
      <c r="AB27" s="167"/>
      <c r="AC27" s="166"/>
      <c r="AD27" s="35"/>
      <c r="AE27" s="158" t="s">
        <v>273</v>
      </c>
      <c r="AF27" s="159" t="s">
        <v>32</v>
      </c>
      <c r="AG27" s="56"/>
      <c r="AH27" s="56"/>
      <c r="AI27" s="56"/>
      <c r="AJ27" s="56"/>
      <c r="AK27" s="56"/>
      <c r="AL27" s="160" t="e">
        <f t="shared" ref="AL27:AR27" si="5">AL26*1000/AL24</f>
        <v>#DIV/0!</v>
      </c>
      <c r="AM27" s="160" t="e">
        <f t="shared" si="5"/>
        <v>#DIV/0!</v>
      </c>
      <c r="AN27" s="160" t="e">
        <f t="shared" si="5"/>
        <v>#DIV/0!</v>
      </c>
      <c r="AO27" s="160" t="e">
        <f t="shared" si="5"/>
        <v>#DIV/0!</v>
      </c>
      <c r="AP27" s="160" t="e">
        <f t="shared" si="5"/>
        <v>#DIV/0!</v>
      </c>
      <c r="AQ27" s="160" t="e">
        <f t="shared" si="5"/>
        <v>#DIV/0!</v>
      </c>
      <c r="AR27" s="160" t="e">
        <f t="shared" si="5"/>
        <v>#DIV/0!</v>
      </c>
      <c r="AS27" s="157"/>
      <c r="AT27" s="34"/>
      <c r="AU27" s="158" t="s">
        <v>273</v>
      </c>
      <c r="AV27" s="159" t="s">
        <v>32</v>
      </c>
      <c r="AW27" s="56"/>
      <c r="AX27" s="56"/>
      <c r="AY27" s="56"/>
      <c r="AZ27" s="56"/>
      <c r="BA27" s="56"/>
      <c r="BB27" s="160" t="e">
        <f t="shared" ref="BB27:BH27" si="6">BB26*1000/BB24</f>
        <v>#DIV/0!</v>
      </c>
      <c r="BC27" s="160" t="e">
        <f t="shared" si="6"/>
        <v>#DIV/0!</v>
      </c>
      <c r="BD27" s="160" t="e">
        <f t="shared" si="6"/>
        <v>#DIV/0!</v>
      </c>
      <c r="BE27" s="160" t="e">
        <f t="shared" si="6"/>
        <v>#DIV/0!</v>
      </c>
      <c r="BF27" s="160" t="e">
        <f t="shared" si="6"/>
        <v>#DIV/0!</v>
      </c>
      <c r="BG27" s="160" t="e">
        <f t="shared" si="6"/>
        <v>#DIV/0!</v>
      </c>
      <c r="BH27" s="160" t="e">
        <f t="shared" si="6"/>
        <v>#DIV/0!</v>
      </c>
      <c r="BI27" s="157"/>
      <c r="BJ27" s="34"/>
      <c r="BK27" s="158" t="s">
        <v>273</v>
      </c>
      <c r="BL27" s="159" t="s">
        <v>32</v>
      </c>
      <c r="BM27" s="56"/>
      <c r="BN27" s="56"/>
      <c r="BO27" s="56"/>
      <c r="BP27" s="56"/>
      <c r="BQ27" s="56"/>
      <c r="BR27" s="160" t="e">
        <f t="shared" ref="BR27:BX27" si="7">BR26*1000/BR24</f>
        <v>#DIV/0!</v>
      </c>
      <c r="BS27" s="160" t="e">
        <f t="shared" si="7"/>
        <v>#DIV/0!</v>
      </c>
      <c r="BT27" s="160" t="e">
        <f t="shared" si="7"/>
        <v>#DIV/0!</v>
      </c>
      <c r="BU27" s="160" t="e">
        <f t="shared" si="7"/>
        <v>#DIV/0!</v>
      </c>
      <c r="BV27" s="160" t="e">
        <f t="shared" si="7"/>
        <v>#DIV/0!</v>
      </c>
      <c r="BW27" s="160" t="e">
        <f t="shared" si="7"/>
        <v>#DIV/0!</v>
      </c>
      <c r="BX27" s="160" t="e">
        <f t="shared" si="7"/>
        <v>#DIV/0!</v>
      </c>
      <c r="BY27" s="157"/>
      <c r="BZ27" s="34"/>
      <c r="CA27" s="158" t="s">
        <v>273</v>
      </c>
      <c r="CB27" s="159" t="s">
        <v>32</v>
      </c>
      <c r="CC27" s="56"/>
      <c r="CD27" s="56"/>
      <c r="CE27" s="56"/>
      <c r="CF27" s="56"/>
      <c r="CG27" s="56"/>
      <c r="CH27" s="160" t="e">
        <f t="shared" ref="CH27:CN27" si="8">CH26*1000/CH24</f>
        <v>#DIV/0!</v>
      </c>
      <c r="CI27" s="160" t="e">
        <f t="shared" si="8"/>
        <v>#DIV/0!</v>
      </c>
      <c r="CJ27" s="160" t="e">
        <f t="shared" si="8"/>
        <v>#DIV/0!</v>
      </c>
      <c r="CK27" s="160" t="e">
        <f t="shared" si="8"/>
        <v>#DIV/0!</v>
      </c>
      <c r="CL27" s="160" t="e">
        <f t="shared" si="8"/>
        <v>#DIV/0!</v>
      </c>
      <c r="CM27" s="160" t="e">
        <f t="shared" si="8"/>
        <v>#DIV/0!</v>
      </c>
      <c r="CN27" s="160" t="e">
        <f t="shared" si="8"/>
        <v>#DIV/0!</v>
      </c>
      <c r="CO27" s="157"/>
      <c r="CP27" s="34"/>
      <c r="CQ27" s="158" t="s">
        <v>273</v>
      </c>
      <c r="CR27" s="159" t="s">
        <v>32</v>
      </c>
      <c r="CS27" s="56"/>
      <c r="CT27" s="56"/>
      <c r="CU27" s="56"/>
      <c r="CV27" s="56"/>
      <c r="CW27" s="56"/>
      <c r="CX27" s="160" t="e">
        <f t="shared" ref="CX27:DD27" si="9">CX26*1000/CX24</f>
        <v>#DIV/0!</v>
      </c>
      <c r="CY27" s="160" t="e">
        <f t="shared" si="9"/>
        <v>#DIV/0!</v>
      </c>
      <c r="CZ27" s="160" t="e">
        <f t="shared" si="9"/>
        <v>#DIV/0!</v>
      </c>
      <c r="DA27" s="160" t="e">
        <f t="shared" si="9"/>
        <v>#DIV/0!</v>
      </c>
      <c r="DB27" s="160" t="e">
        <f t="shared" si="9"/>
        <v>#DIV/0!</v>
      </c>
      <c r="DC27" s="160" t="e">
        <f t="shared" si="9"/>
        <v>#DIV/0!</v>
      </c>
      <c r="DD27" s="160" t="e">
        <f t="shared" si="9"/>
        <v>#DIV/0!</v>
      </c>
      <c r="DE27" s="157"/>
      <c r="DF27" s="34"/>
      <c r="DG27" s="158" t="s">
        <v>273</v>
      </c>
      <c r="DH27" s="159" t="s">
        <v>32</v>
      </c>
      <c r="DI27" s="56"/>
      <c r="DJ27" s="56"/>
      <c r="DK27" s="56"/>
      <c r="DL27" s="56"/>
      <c r="DM27" s="56"/>
      <c r="DN27" s="160" t="e">
        <f t="shared" ref="DN27:DT27" si="10">DN26*1000/DN24</f>
        <v>#DIV/0!</v>
      </c>
      <c r="DO27" s="160" t="e">
        <f t="shared" si="10"/>
        <v>#DIV/0!</v>
      </c>
      <c r="DP27" s="160" t="e">
        <f t="shared" si="10"/>
        <v>#DIV/0!</v>
      </c>
      <c r="DQ27" s="160" t="e">
        <f t="shared" si="10"/>
        <v>#DIV/0!</v>
      </c>
      <c r="DR27" s="160" t="e">
        <f t="shared" si="10"/>
        <v>#DIV/0!</v>
      </c>
      <c r="DS27" s="160" t="e">
        <f t="shared" si="10"/>
        <v>#DIV/0!</v>
      </c>
      <c r="DT27" s="160" t="e">
        <f t="shared" si="10"/>
        <v>#DIV/0!</v>
      </c>
      <c r="DU27" s="157"/>
      <c r="DV27" s="34"/>
      <c r="DW27" s="158" t="s">
        <v>273</v>
      </c>
      <c r="DX27" s="159" t="s">
        <v>32</v>
      </c>
      <c r="DY27" s="56"/>
      <c r="DZ27" s="56"/>
      <c r="EA27" s="56"/>
      <c r="EB27" s="56"/>
      <c r="EC27" s="56"/>
      <c r="ED27" s="160" t="e">
        <f t="shared" ref="ED27:EJ27" si="11">ED26*1000/ED24</f>
        <v>#DIV/0!</v>
      </c>
      <c r="EE27" s="160" t="e">
        <f t="shared" si="11"/>
        <v>#DIV/0!</v>
      </c>
      <c r="EF27" s="160" t="e">
        <f t="shared" si="11"/>
        <v>#DIV/0!</v>
      </c>
      <c r="EG27" s="160" t="e">
        <f t="shared" si="11"/>
        <v>#DIV/0!</v>
      </c>
      <c r="EH27" s="160" t="e">
        <f t="shared" si="11"/>
        <v>#DIV/0!</v>
      </c>
      <c r="EI27" s="160" t="e">
        <f t="shared" si="11"/>
        <v>#DIV/0!</v>
      </c>
      <c r="EJ27" s="160" t="e">
        <f t="shared" si="11"/>
        <v>#DIV/0!</v>
      </c>
      <c r="EK27" s="157"/>
      <c r="EL27" s="34"/>
      <c r="EM27" s="158" t="s">
        <v>273</v>
      </c>
      <c r="EN27" s="159" t="s">
        <v>32</v>
      </c>
      <c r="EO27" s="56"/>
      <c r="EP27" s="56"/>
      <c r="EQ27" s="56"/>
      <c r="ER27" s="56"/>
      <c r="ES27" s="56"/>
      <c r="ET27" s="160" t="e">
        <f t="shared" ref="ET27:EZ27" si="12">ET26*1000/ET24</f>
        <v>#DIV/0!</v>
      </c>
      <c r="EU27" s="160" t="e">
        <f t="shared" si="12"/>
        <v>#DIV/0!</v>
      </c>
      <c r="EV27" s="160" t="e">
        <f t="shared" si="12"/>
        <v>#DIV/0!</v>
      </c>
      <c r="EW27" s="160" t="e">
        <f t="shared" si="12"/>
        <v>#DIV/0!</v>
      </c>
      <c r="EX27" s="160" t="e">
        <f t="shared" si="12"/>
        <v>#DIV/0!</v>
      </c>
      <c r="EY27" s="160" t="e">
        <f t="shared" si="12"/>
        <v>#DIV/0!</v>
      </c>
      <c r="EZ27" s="160" t="e">
        <f t="shared" si="12"/>
        <v>#DIV/0!</v>
      </c>
      <c r="FA27" s="157"/>
      <c r="FB27" s="34"/>
      <c r="FC27" s="158" t="s">
        <v>273</v>
      </c>
      <c r="FD27" s="159" t="s">
        <v>32</v>
      </c>
      <c r="FE27" s="56"/>
      <c r="FF27" s="56"/>
      <c r="FG27" s="56"/>
      <c r="FH27" s="56"/>
      <c r="FI27" s="56"/>
      <c r="FJ27" s="160" t="e">
        <f t="shared" ref="FJ27:FP27" si="13">FJ26*1000/FJ24</f>
        <v>#DIV/0!</v>
      </c>
      <c r="FK27" s="160" t="e">
        <f t="shared" si="13"/>
        <v>#DIV/0!</v>
      </c>
      <c r="FL27" s="160" t="e">
        <f t="shared" si="13"/>
        <v>#DIV/0!</v>
      </c>
      <c r="FM27" s="160" t="e">
        <f t="shared" si="13"/>
        <v>#DIV/0!</v>
      </c>
      <c r="FN27" s="160" t="e">
        <f t="shared" si="13"/>
        <v>#DIV/0!</v>
      </c>
      <c r="FO27" s="160" t="e">
        <f t="shared" si="13"/>
        <v>#DIV/0!</v>
      </c>
      <c r="FP27" s="160" t="e">
        <f t="shared" si="13"/>
        <v>#DIV/0!</v>
      </c>
      <c r="FQ27" s="157"/>
      <c r="FR27" s="34"/>
      <c r="FS27" s="158" t="s">
        <v>273</v>
      </c>
      <c r="FT27" s="159" t="s">
        <v>32</v>
      </c>
      <c r="FU27" s="56"/>
      <c r="FV27" s="56"/>
      <c r="FW27" s="56"/>
      <c r="FX27" s="56"/>
      <c r="FY27" s="56"/>
      <c r="FZ27" s="160" t="e">
        <f t="shared" ref="FZ27:GF27" si="14">FZ26*1000/FZ24</f>
        <v>#DIV/0!</v>
      </c>
      <c r="GA27" s="160" t="e">
        <f t="shared" si="14"/>
        <v>#DIV/0!</v>
      </c>
      <c r="GB27" s="160" t="e">
        <f t="shared" si="14"/>
        <v>#DIV/0!</v>
      </c>
      <c r="GC27" s="160" t="e">
        <f t="shared" si="14"/>
        <v>#DIV/0!</v>
      </c>
      <c r="GD27" s="160" t="e">
        <f t="shared" si="14"/>
        <v>#DIV/0!</v>
      </c>
      <c r="GE27" s="160" t="e">
        <f t="shared" si="14"/>
        <v>#DIV/0!</v>
      </c>
      <c r="GF27" s="160" t="e">
        <f t="shared" si="14"/>
        <v>#DIV/0!</v>
      </c>
      <c r="GG27" s="157"/>
      <c r="GH27" s="34"/>
      <c r="GI27" s="158" t="s">
        <v>273</v>
      </c>
      <c r="GJ27" s="159" t="s">
        <v>32</v>
      </c>
      <c r="GK27" s="56"/>
      <c r="GL27" s="56"/>
      <c r="GM27" s="56"/>
      <c r="GN27" s="56"/>
      <c r="GO27" s="56"/>
      <c r="GP27" s="160" t="e">
        <f t="shared" ref="GP27:IR27" si="15">GP26*1000/GP24</f>
        <v>#DIV/0!</v>
      </c>
      <c r="GQ27" s="160" t="e">
        <f t="shared" si="15"/>
        <v>#DIV/0!</v>
      </c>
      <c r="GR27" s="160" t="e">
        <f t="shared" si="15"/>
        <v>#DIV/0!</v>
      </c>
      <c r="GS27" s="160" t="e">
        <f t="shared" si="15"/>
        <v>#DIV/0!</v>
      </c>
      <c r="GT27" s="160" t="e">
        <f t="shared" si="15"/>
        <v>#DIV/0!</v>
      </c>
      <c r="GU27" s="160" t="e">
        <f t="shared" si="15"/>
        <v>#DIV/0!</v>
      </c>
      <c r="GV27" s="160" t="e">
        <f t="shared" si="15"/>
        <v>#DIV/0!</v>
      </c>
      <c r="GW27" s="157"/>
      <c r="GX27" s="34"/>
      <c r="GY27" s="158" t="s">
        <v>273</v>
      </c>
      <c r="GZ27" s="159" t="s">
        <v>32</v>
      </c>
      <c r="HA27" s="56"/>
      <c r="HB27" s="56"/>
      <c r="HC27" s="56"/>
      <c r="HD27" s="56"/>
      <c r="HE27" s="56"/>
      <c r="HF27" s="160" t="e">
        <f t="shared" si="15"/>
        <v>#DIV/0!</v>
      </c>
      <c r="HG27" s="160" t="e">
        <f t="shared" si="15"/>
        <v>#DIV/0!</v>
      </c>
      <c r="HH27" s="160" t="e">
        <f t="shared" si="15"/>
        <v>#DIV/0!</v>
      </c>
      <c r="HI27" s="160" t="e">
        <f t="shared" si="15"/>
        <v>#DIV/0!</v>
      </c>
      <c r="HJ27" s="160" t="e">
        <f t="shared" si="15"/>
        <v>#DIV/0!</v>
      </c>
      <c r="HK27" s="160" t="e">
        <f t="shared" si="15"/>
        <v>#DIV/0!</v>
      </c>
      <c r="HL27" s="160" t="e">
        <f t="shared" si="15"/>
        <v>#DIV/0!</v>
      </c>
      <c r="HM27" s="157"/>
      <c r="HN27" s="34"/>
      <c r="HO27" s="158" t="s">
        <v>273</v>
      </c>
      <c r="HP27" s="159" t="s">
        <v>32</v>
      </c>
      <c r="HQ27" s="56"/>
      <c r="HR27" s="56"/>
      <c r="HS27" s="56"/>
      <c r="HT27" s="56"/>
      <c r="HU27" s="56"/>
      <c r="HV27" s="160" t="e">
        <f t="shared" si="15"/>
        <v>#DIV/0!</v>
      </c>
      <c r="HW27" s="160" t="e">
        <f t="shared" si="15"/>
        <v>#DIV/0!</v>
      </c>
      <c r="HX27" s="160" t="e">
        <f t="shared" si="15"/>
        <v>#DIV/0!</v>
      </c>
      <c r="HY27" s="160" t="e">
        <f t="shared" si="15"/>
        <v>#DIV/0!</v>
      </c>
      <c r="HZ27" s="160" t="e">
        <f t="shared" si="15"/>
        <v>#DIV/0!</v>
      </c>
      <c r="IA27" s="160" t="e">
        <f t="shared" si="15"/>
        <v>#DIV/0!</v>
      </c>
      <c r="IB27" s="160" t="e">
        <f t="shared" si="15"/>
        <v>#DIV/0!</v>
      </c>
      <c r="IC27" s="157"/>
      <c r="ID27" s="34"/>
      <c r="IE27" s="158" t="s">
        <v>273</v>
      </c>
      <c r="IF27" s="159" t="s">
        <v>32</v>
      </c>
      <c r="IG27" s="56"/>
      <c r="IH27" s="56"/>
      <c r="II27" s="56"/>
      <c r="IJ27" s="56"/>
      <c r="IK27" s="56"/>
      <c r="IL27" s="160" t="e">
        <f t="shared" si="15"/>
        <v>#DIV/0!</v>
      </c>
      <c r="IM27" s="160" t="e">
        <f t="shared" si="15"/>
        <v>#DIV/0!</v>
      </c>
      <c r="IN27" s="160" t="e">
        <f t="shared" si="15"/>
        <v>#DIV/0!</v>
      </c>
      <c r="IO27" s="160" t="e">
        <f t="shared" si="15"/>
        <v>#DIV/0!</v>
      </c>
      <c r="IP27" s="160" t="e">
        <f t="shared" si="15"/>
        <v>#DIV/0!</v>
      </c>
      <c r="IQ27" s="160" t="e">
        <f t="shared" si="15"/>
        <v>#DIV/0!</v>
      </c>
      <c r="IR27" s="160" t="e">
        <f t="shared" si="15"/>
        <v>#DIV/0!</v>
      </c>
      <c r="IS27" s="157"/>
    </row>
    <row r="28" spans="1:253" ht="21" customHeight="1" x14ac:dyDescent="0.45">
      <c r="A28" s="34" t="s">
        <v>25</v>
      </c>
      <c r="B28" s="35"/>
      <c r="C28" s="36" t="s">
        <v>12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42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56">
        <v>0</v>
      </c>
      <c r="P28" s="56">
        <v>0</v>
      </c>
      <c r="Q28" s="36">
        <v>0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53" ht="21" customHeight="1" x14ac:dyDescent="0.45">
      <c r="A29" s="34" t="s">
        <v>20</v>
      </c>
      <c r="B29" s="35"/>
      <c r="C29" s="36" t="s">
        <v>12</v>
      </c>
      <c r="D29" s="44">
        <f t="shared" ref="D29:Q29" si="16">D13/30</f>
        <v>137.80000000000001</v>
      </c>
      <c r="E29" s="44">
        <f t="shared" si="16"/>
        <v>126.6</v>
      </c>
      <c r="F29" s="44">
        <f t="shared" si="16"/>
        <v>117.86666666666666</v>
      </c>
      <c r="G29" s="44">
        <f t="shared" si="16"/>
        <v>120.3</v>
      </c>
      <c r="H29" s="44">
        <f t="shared" si="16"/>
        <v>120.83333333333333</v>
      </c>
      <c r="I29" s="44">
        <f t="shared" si="16"/>
        <v>122.3</v>
      </c>
      <c r="J29" s="44">
        <f t="shared" si="16"/>
        <v>146.03333333333333</v>
      </c>
      <c r="K29" s="44">
        <f t="shared" si="16"/>
        <v>127.23333333333333</v>
      </c>
      <c r="L29" s="44">
        <f t="shared" si="16"/>
        <v>98.566666666666663</v>
      </c>
      <c r="M29" s="44">
        <f t="shared" si="16"/>
        <v>112.6</v>
      </c>
      <c r="N29" s="44">
        <f t="shared" si="16"/>
        <v>107.56666666666666</v>
      </c>
      <c r="O29" s="44">
        <f t="shared" si="16"/>
        <v>96.466666666666669</v>
      </c>
      <c r="P29" s="141">
        <f t="shared" si="16"/>
        <v>92.333333333333329</v>
      </c>
      <c r="Q29" s="141">
        <f t="shared" si="16"/>
        <v>80.400000000000006</v>
      </c>
    </row>
    <row r="30" spans="1:253" ht="21" customHeight="1" x14ac:dyDescent="0.45">
      <c r="A30" s="226" t="s">
        <v>21</v>
      </c>
      <c r="B30" s="227"/>
      <c r="C30" s="228" t="s">
        <v>31</v>
      </c>
      <c r="D30" s="230">
        <f>D16*100/(30*365)</f>
        <v>90.429223744292244</v>
      </c>
      <c r="E30" s="230">
        <f>E16*100/(30*365)</f>
        <v>91.333333333333329</v>
      </c>
      <c r="F30" s="230">
        <f>F16*100/(30*365)</f>
        <v>94.009132420091319</v>
      </c>
      <c r="G30" s="230">
        <f>G16*100/(30*366)</f>
        <v>94.417122040072854</v>
      </c>
      <c r="H30" s="230">
        <f>H16*100/(30*365)</f>
        <v>94.191780821917803</v>
      </c>
      <c r="I30" s="230">
        <f>I16*100/(30*365)</f>
        <v>94.602739726027394</v>
      </c>
      <c r="J30" s="230">
        <f>J16*100/(30*365)</f>
        <v>100.73059360730593</v>
      </c>
      <c r="K30" s="230">
        <f>K16*100/(30*366)</f>
        <v>87.641165755919857</v>
      </c>
      <c r="L30" s="230">
        <f>L16*100/(30*365)</f>
        <v>70.767123287671239</v>
      </c>
      <c r="M30" s="230">
        <f>M16*100/(30*365)</f>
        <v>84.182648401826484</v>
      </c>
      <c r="N30" s="230">
        <f>N16*100/(30*365)</f>
        <v>93.31506849315069</v>
      </c>
      <c r="O30" s="230">
        <f>O16*100/(30*366)</f>
        <v>83.178506375227684</v>
      </c>
      <c r="P30" s="230">
        <f>P16*100/(30*365)</f>
        <v>74.465753424657535</v>
      </c>
      <c r="Q30" s="230">
        <f>Q16*100/(30*365)</f>
        <v>67.086757990867582</v>
      </c>
    </row>
    <row r="31" spans="1:253" ht="21" customHeight="1" x14ac:dyDescent="0.45">
      <c r="A31" s="34" t="s">
        <v>120</v>
      </c>
      <c r="B31" s="35"/>
      <c r="C31" s="36" t="s">
        <v>12</v>
      </c>
      <c r="D31" s="36">
        <v>38</v>
      </c>
      <c r="E31" s="36">
        <v>46</v>
      </c>
      <c r="F31" s="36">
        <v>26</v>
      </c>
      <c r="G31" s="36">
        <v>16</v>
      </c>
      <c r="H31" s="43">
        <v>13</v>
      </c>
      <c r="I31" s="42">
        <v>26</v>
      </c>
      <c r="J31" s="36">
        <v>22</v>
      </c>
      <c r="K31" s="36">
        <v>28</v>
      </c>
      <c r="L31" s="36">
        <v>31</v>
      </c>
      <c r="M31" s="36">
        <v>25</v>
      </c>
      <c r="N31" s="36">
        <v>15</v>
      </c>
      <c r="O31" s="36">
        <v>19</v>
      </c>
      <c r="P31" s="56">
        <v>13</v>
      </c>
      <c r="Q31" s="36">
        <v>14</v>
      </c>
    </row>
    <row r="32" spans="1:253" ht="21" customHeight="1" x14ac:dyDescent="0.45">
      <c r="A32" s="34" t="s">
        <v>143</v>
      </c>
      <c r="B32" s="35"/>
      <c r="C32" s="36" t="s">
        <v>12</v>
      </c>
      <c r="D32" s="36">
        <v>26</v>
      </c>
      <c r="E32" s="36">
        <v>20</v>
      </c>
      <c r="F32" s="36">
        <v>12</v>
      </c>
      <c r="G32" s="36">
        <v>11</v>
      </c>
      <c r="H32" s="43">
        <v>23</v>
      </c>
      <c r="I32" s="42">
        <v>14</v>
      </c>
      <c r="J32" s="36">
        <v>21</v>
      </c>
      <c r="K32" s="36">
        <v>18</v>
      </c>
      <c r="L32" s="36">
        <v>19</v>
      </c>
      <c r="M32" s="40">
        <v>7</v>
      </c>
      <c r="N32" s="36">
        <v>14</v>
      </c>
      <c r="O32" s="36">
        <v>16</v>
      </c>
      <c r="P32" s="56">
        <v>9</v>
      </c>
      <c r="Q32" s="36">
        <v>10</v>
      </c>
    </row>
    <row r="33" spans="1:18" ht="21" customHeight="1" x14ac:dyDescent="0.45">
      <c r="A33" s="34" t="s">
        <v>22</v>
      </c>
      <c r="B33" s="35"/>
      <c r="C33" s="47" t="s">
        <v>32</v>
      </c>
      <c r="D33" s="44">
        <f t="shared" ref="D33:Q33" si="17">D31*1000/D13</f>
        <v>9.1920657958393814</v>
      </c>
      <c r="E33" s="44">
        <f t="shared" si="17"/>
        <v>12.111637704054766</v>
      </c>
      <c r="F33" s="44">
        <f t="shared" si="17"/>
        <v>7.3529411764705879</v>
      </c>
      <c r="G33" s="44">
        <f t="shared" si="17"/>
        <v>4.433361041839845</v>
      </c>
      <c r="H33" s="44">
        <f t="shared" si="17"/>
        <v>3.5862068965517242</v>
      </c>
      <c r="I33" s="44">
        <f t="shared" si="17"/>
        <v>7.086399563913873</v>
      </c>
      <c r="J33" s="44">
        <f t="shared" si="17"/>
        <v>5.0216845469070988</v>
      </c>
      <c r="K33" s="44">
        <f t="shared" si="17"/>
        <v>7.3356038773906205</v>
      </c>
      <c r="L33" s="44">
        <f t="shared" si="17"/>
        <v>10.483598241460941</v>
      </c>
      <c r="M33" s="48">
        <f t="shared" si="17"/>
        <v>7.4008288928359978</v>
      </c>
      <c r="N33" s="44">
        <f t="shared" si="17"/>
        <v>4.648280136349551</v>
      </c>
      <c r="O33" s="141">
        <f t="shared" si="17"/>
        <v>6.5653075328265373</v>
      </c>
      <c r="P33" s="141">
        <f t="shared" si="17"/>
        <v>4.6931407942238268</v>
      </c>
      <c r="Q33" s="141">
        <f t="shared" si="17"/>
        <v>5.804311774461028</v>
      </c>
      <c r="R33" s="169"/>
    </row>
    <row r="34" spans="1:18" ht="21" customHeight="1" x14ac:dyDescent="0.45">
      <c r="A34" s="34" t="s">
        <v>23</v>
      </c>
      <c r="B34" s="35"/>
      <c r="C34" s="47" t="s">
        <v>32</v>
      </c>
      <c r="D34" s="44">
        <f>D25*1000/D23</f>
        <v>1.4970059880239521</v>
      </c>
      <c r="E34" s="44">
        <f t="shared" ref="E34:Q34" si="18">E25*1000/E23</f>
        <v>5.2539404553415059</v>
      </c>
      <c r="F34" s="44">
        <f t="shared" si="18"/>
        <v>3.7735849056603774</v>
      </c>
      <c r="G34" s="44">
        <f t="shared" si="18"/>
        <v>1.8621973929236499</v>
      </c>
      <c r="H34" s="44">
        <f t="shared" si="18"/>
        <v>5.7142857142857144</v>
      </c>
      <c r="I34" s="44">
        <f t="shared" si="18"/>
        <v>0</v>
      </c>
      <c r="J34" s="44">
        <f t="shared" si="18"/>
        <v>1.9305019305019304</v>
      </c>
      <c r="K34" s="44">
        <f t="shared" si="18"/>
        <v>1.8214936247723132</v>
      </c>
      <c r="L34" s="44">
        <f t="shared" si="18"/>
        <v>9.8425196850393704</v>
      </c>
      <c r="M34" s="44">
        <f t="shared" si="18"/>
        <v>1.876172607879925</v>
      </c>
      <c r="N34" s="44">
        <f t="shared" si="18"/>
        <v>1.834862385321101</v>
      </c>
      <c r="O34" s="44">
        <f t="shared" si="18"/>
        <v>0</v>
      </c>
      <c r="P34" s="44">
        <f t="shared" si="18"/>
        <v>0</v>
      </c>
      <c r="Q34" s="44">
        <f t="shared" si="18"/>
        <v>5.2493438320209975</v>
      </c>
    </row>
    <row r="35" spans="1:18" ht="21" customHeight="1" x14ac:dyDescent="0.45">
      <c r="A35" s="34" t="s">
        <v>24</v>
      </c>
      <c r="B35" s="35"/>
      <c r="C35" s="47" t="s">
        <v>32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42">
        <v>0</v>
      </c>
      <c r="J35" s="36">
        <v>0</v>
      </c>
      <c r="K35" s="36">
        <v>0</v>
      </c>
      <c r="L35" s="36">
        <v>0</v>
      </c>
      <c r="M35" s="40">
        <v>0</v>
      </c>
      <c r="N35" s="36">
        <v>0</v>
      </c>
      <c r="O35" s="56">
        <v>0</v>
      </c>
      <c r="P35" s="56">
        <v>0</v>
      </c>
      <c r="Q35" s="36">
        <v>0</v>
      </c>
    </row>
    <row r="36" spans="1:18" ht="21" customHeight="1" x14ac:dyDescent="0.45">
      <c r="A36" s="34" t="s">
        <v>26</v>
      </c>
      <c r="B36" s="35"/>
      <c r="C36" s="36" t="s">
        <v>12</v>
      </c>
      <c r="D36" s="49" t="s">
        <v>33</v>
      </c>
      <c r="E36" s="49" t="s">
        <v>33</v>
      </c>
      <c r="F36" s="49" t="s">
        <v>33</v>
      </c>
      <c r="G36" s="49" t="s">
        <v>113</v>
      </c>
      <c r="H36" s="49" t="s">
        <v>113</v>
      </c>
      <c r="I36" s="49" t="s">
        <v>134</v>
      </c>
      <c r="J36" s="49" t="s">
        <v>142</v>
      </c>
      <c r="K36" s="49" t="s">
        <v>113</v>
      </c>
      <c r="L36" s="49" t="s">
        <v>170</v>
      </c>
      <c r="M36" s="50" t="s">
        <v>175</v>
      </c>
      <c r="N36" s="49" t="s">
        <v>189</v>
      </c>
      <c r="O36" s="49" t="s">
        <v>242</v>
      </c>
      <c r="P36" s="49" t="s">
        <v>247</v>
      </c>
      <c r="Q36" s="49" t="s">
        <v>333</v>
      </c>
    </row>
    <row r="37" spans="1:18" ht="21" customHeight="1" x14ac:dyDescent="0.45">
      <c r="A37" s="34" t="s">
        <v>27</v>
      </c>
      <c r="B37" s="35"/>
      <c r="C37" s="36" t="s">
        <v>12</v>
      </c>
      <c r="D37" s="41">
        <v>1061</v>
      </c>
      <c r="E37" s="41">
        <v>1460</v>
      </c>
      <c r="F37" s="41">
        <v>1228</v>
      </c>
      <c r="G37" s="41">
        <v>1639</v>
      </c>
      <c r="H37" s="41">
        <v>1713</v>
      </c>
      <c r="I37" s="42">
        <v>2115</v>
      </c>
      <c r="J37" s="41">
        <v>3109</v>
      </c>
      <c r="K37" s="41">
        <v>3175</v>
      </c>
      <c r="L37" s="36">
        <v>2679</v>
      </c>
      <c r="M37" s="40">
        <v>2697</v>
      </c>
      <c r="N37" s="36">
        <v>3161</v>
      </c>
      <c r="O37" s="36">
        <v>3117</v>
      </c>
      <c r="P37" s="56">
        <v>2842</v>
      </c>
      <c r="Q37" s="36">
        <v>3100</v>
      </c>
    </row>
    <row r="38" spans="1:18" ht="21" customHeight="1" thickBot="1" x14ac:dyDescent="0.5">
      <c r="A38" s="51" t="s">
        <v>28</v>
      </c>
      <c r="B38" s="52"/>
      <c r="C38" s="53" t="s">
        <v>12</v>
      </c>
      <c r="D38" s="53">
        <v>489</v>
      </c>
      <c r="E38" s="53">
        <v>269</v>
      </c>
      <c r="F38" s="53">
        <v>213</v>
      </c>
      <c r="G38" s="53">
        <v>143</v>
      </c>
      <c r="H38" s="53">
        <v>164</v>
      </c>
      <c r="I38" s="54">
        <v>48</v>
      </c>
      <c r="J38" s="53">
        <v>280</v>
      </c>
      <c r="K38" s="53">
        <v>290</v>
      </c>
      <c r="L38" s="53">
        <v>364</v>
      </c>
      <c r="M38" s="55">
        <v>424</v>
      </c>
      <c r="N38" s="53">
        <v>382</v>
      </c>
      <c r="O38" s="53">
        <v>485</v>
      </c>
      <c r="P38" s="143">
        <v>360</v>
      </c>
      <c r="Q38" s="53">
        <v>356</v>
      </c>
    </row>
    <row r="39" spans="1:18" ht="21" customHeight="1" thickTop="1" x14ac:dyDescent="0.45"/>
    <row r="41" spans="1:18" ht="21" customHeight="1" x14ac:dyDescent="0.45">
      <c r="B41" s="27" t="s">
        <v>274</v>
      </c>
    </row>
  </sheetData>
  <mergeCells count="2">
    <mergeCell ref="A2:K2"/>
    <mergeCell ref="A1:P1"/>
  </mergeCells>
  <phoneticPr fontId="0" type="noConversion"/>
  <pageMargins left="0" right="0" top="0" bottom="0" header="0.39370078740157483" footer="0.51181102362204722"/>
  <pageSetup paperSize="7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55"/>
  <sheetViews>
    <sheetView topLeftCell="A34" workbookViewId="0">
      <selection activeCell="I18" sqref="I18"/>
    </sheetView>
  </sheetViews>
  <sheetFormatPr defaultRowHeight="24" x14ac:dyDescent="0.55000000000000004"/>
  <cols>
    <col min="1" max="1" width="9.140625" style="193"/>
    <col min="2" max="2" width="9.140625" style="204"/>
    <col min="3" max="3" width="26.7109375" style="193" customWidth="1"/>
    <col min="4" max="4" width="9.140625" style="204"/>
    <col min="5" max="16384" width="9.140625" style="193"/>
  </cols>
  <sheetData>
    <row r="1" spans="2:4" x14ac:dyDescent="0.55000000000000004">
      <c r="B1" s="238" t="s">
        <v>326</v>
      </c>
      <c r="C1" s="238"/>
      <c r="D1" s="238"/>
    </row>
    <row r="2" spans="2:4" x14ac:dyDescent="0.55000000000000004">
      <c r="B2" s="192"/>
      <c r="C2" s="192"/>
      <c r="D2" s="192"/>
    </row>
    <row r="3" spans="2:4" x14ac:dyDescent="0.55000000000000004">
      <c r="B3" s="265" t="s">
        <v>188</v>
      </c>
      <c r="C3" s="266"/>
      <c r="D3" s="267"/>
    </row>
    <row r="4" spans="2:4" x14ac:dyDescent="0.55000000000000004">
      <c r="B4" s="194" t="s">
        <v>75</v>
      </c>
      <c r="C4" s="195" t="s">
        <v>307</v>
      </c>
      <c r="D4" s="194" t="s">
        <v>62</v>
      </c>
    </row>
    <row r="5" spans="2:4" x14ac:dyDescent="0.55000000000000004">
      <c r="B5" s="196">
        <v>1</v>
      </c>
      <c r="C5" s="197" t="s">
        <v>308</v>
      </c>
      <c r="D5" s="198">
        <v>121</v>
      </c>
    </row>
    <row r="6" spans="2:4" x14ac:dyDescent="0.55000000000000004">
      <c r="B6" s="196">
        <v>2</v>
      </c>
      <c r="C6" s="199" t="s">
        <v>309</v>
      </c>
      <c r="D6" s="200">
        <v>70</v>
      </c>
    </row>
    <row r="7" spans="2:4" x14ac:dyDescent="0.55000000000000004">
      <c r="B7" s="196">
        <v>3</v>
      </c>
      <c r="C7" s="199" t="s">
        <v>310</v>
      </c>
      <c r="D7" s="200">
        <v>45</v>
      </c>
    </row>
    <row r="8" spans="2:4" x14ac:dyDescent="0.55000000000000004">
      <c r="B8" s="196">
        <v>4</v>
      </c>
      <c r="C8" s="199" t="s">
        <v>311</v>
      </c>
      <c r="D8" s="200">
        <v>23</v>
      </c>
    </row>
    <row r="9" spans="2:4" x14ac:dyDescent="0.55000000000000004">
      <c r="B9" s="196">
        <v>5</v>
      </c>
      <c r="C9" s="199" t="s">
        <v>312</v>
      </c>
      <c r="D9" s="200">
        <v>13</v>
      </c>
    </row>
    <row r="10" spans="2:4" x14ac:dyDescent="0.55000000000000004">
      <c r="B10" s="196">
        <v>6</v>
      </c>
      <c r="C10" s="199" t="s">
        <v>313</v>
      </c>
      <c r="D10" s="200">
        <v>3</v>
      </c>
    </row>
    <row r="11" spans="2:4" x14ac:dyDescent="0.55000000000000004">
      <c r="B11" s="196">
        <v>7</v>
      </c>
      <c r="C11" s="199" t="s">
        <v>314</v>
      </c>
      <c r="D11" s="200">
        <v>1</v>
      </c>
    </row>
    <row r="12" spans="2:4" x14ac:dyDescent="0.55000000000000004">
      <c r="B12" s="196">
        <v>8</v>
      </c>
      <c r="C12" s="199" t="s">
        <v>315</v>
      </c>
      <c r="D12" s="200">
        <v>1</v>
      </c>
    </row>
    <row r="13" spans="2:4" x14ac:dyDescent="0.55000000000000004">
      <c r="B13" s="201">
        <v>9</v>
      </c>
      <c r="C13" s="202" t="s">
        <v>316</v>
      </c>
      <c r="D13" s="203">
        <v>1</v>
      </c>
    </row>
    <row r="16" spans="2:4" x14ac:dyDescent="0.55000000000000004">
      <c r="B16" s="265" t="s">
        <v>243</v>
      </c>
      <c r="C16" s="266"/>
      <c r="D16" s="267"/>
    </row>
    <row r="17" spans="2:4" x14ac:dyDescent="0.55000000000000004">
      <c r="B17" s="194" t="s">
        <v>75</v>
      </c>
      <c r="C17" s="195" t="s">
        <v>307</v>
      </c>
      <c r="D17" s="194" t="s">
        <v>62</v>
      </c>
    </row>
    <row r="18" spans="2:4" x14ac:dyDescent="0.55000000000000004">
      <c r="B18" s="196">
        <v>1</v>
      </c>
      <c r="C18" s="205" t="s">
        <v>317</v>
      </c>
      <c r="D18" s="206">
        <v>102</v>
      </c>
    </row>
    <row r="19" spans="2:4" x14ac:dyDescent="0.55000000000000004">
      <c r="B19" s="196">
        <v>2</v>
      </c>
      <c r="C19" s="207" t="s">
        <v>318</v>
      </c>
      <c r="D19" s="196">
        <v>46</v>
      </c>
    </row>
    <row r="20" spans="2:4" x14ac:dyDescent="0.55000000000000004">
      <c r="B20" s="196">
        <v>3</v>
      </c>
      <c r="C20" s="207" t="s">
        <v>319</v>
      </c>
      <c r="D20" s="196">
        <v>28</v>
      </c>
    </row>
    <row r="21" spans="2:4" x14ac:dyDescent="0.55000000000000004">
      <c r="B21" s="196">
        <v>4</v>
      </c>
      <c r="C21" s="207" t="s">
        <v>312</v>
      </c>
      <c r="D21" s="196">
        <v>20</v>
      </c>
    </row>
    <row r="22" spans="2:4" x14ac:dyDescent="0.55000000000000004">
      <c r="B22" s="196">
        <v>5</v>
      </c>
      <c r="C22" s="207" t="s">
        <v>320</v>
      </c>
      <c r="D22" s="196">
        <v>17</v>
      </c>
    </row>
    <row r="23" spans="2:4" x14ac:dyDescent="0.55000000000000004">
      <c r="B23" s="196">
        <v>6</v>
      </c>
      <c r="C23" s="207" t="s">
        <v>321</v>
      </c>
      <c r="D23" s="196">
        <v>8</v>
      </c>
    </row>
    <row r="24" spans="2:4" x14ac:dyDescent="0.55000000000000004">
      <c r="B24" s="196">
        <v>7</v>
      </c>
      <c r="C24" s="207" t="s">
        <v>310</v>
      </c>
      <c r="D24" s="196">
        <v>6</v>
      </c>
    </row>
    <row r="25" spans="2:4" x14ac:dyDescent="0.55000000000000004">
      <c r="B25" s="196">
        <v>8</v>
      </c>
      <c r="C25" s="207" t="s">
        <v>322</v>
      </c>
      <c r="D25" s="196">
        <v>2</v>
      </c>
    </row>
    <row r="26" spans="2:4" x14ac:dyDescent="0.55000000000000004">
      <c r="B26" s="201">
        <v>9</v>
      </c>
      <c r="C26" s="208" t="s">
        <v>323</v>
      </c>
      <c r="D26" s="201">
        <v>1</v>
      </c>
    </row>
    <row r="29" spans="2:4" x14ac:dyDescent="0.55000000000000004">
      <c r="B29" s="265" t="s">
        <v>246</v>
      </c>
      <c r="C29" s="266"/>
      <c r="D29" s="267"/>
    </row>
    <row r="30" spans="2:4" x14ac:dyDescent="0.55000000000000004">
      <c r="B30" s="194" t="s">
        <v>75</v>
      </c>
      <c r="C30" s="195" t="s">
        <v>307</v>
      </c>
      <c r="D30" s="194" t="s">
        <v>62</v>
      </c>
    </row>
    <row r="31" spans="2:4" x14ac:dyDescent="0.55000000000000004">
      <c r="B31" s="196">
        <v>1</v>
      </c>
      <c r="C31" s="205" t="s">
        <v>317</v>
      </c>
      <c r="D31" s="206">
        <v>111</v>
      </c>
    </row>
    <row r="32" spans="2:4" x14ac:dyDescent="0.55000000000000004">
      <c r="B32" s="209">
        <v>2</v>
      </c>
      <c r="C32" s="210" t="s">
        <v>324</v>
      </c>
      <c r="D32" s="209">
        <v>59</v>
      </c>
    </row>
    <row r="33" spans="2:9" x14ac:dyDescent="0.55000000000000004">
      <c r="B33" s="196">
        <v>3</v>
      </c>
      <c r="C33" s="207" t="s">
        <v>309</v>
      </c>
      <c r="D33" s="196">
        <v>55</v>
      </c>
    </row>
    <row r="34" spans="2:9" x14ac:dyDescent="0.55000000000000004">
      <c r="B34" s="209">
        <v>4</v>
      </c>
      <c r="C34" s="210" t="s">
        <v>325</v>
      </c>
      <c r="D34" s="209">
        <v>30</v>
      </c>
    </row>
    <row r="35" spans="2:9" x14ac:dyDescent="0.55000000000000004">
      <c r="B35" s="196">
        <v>5</v>
      </c>
      <c r="C35" s="207" t="s">
        <v>312</v>
      </c>
      <c r="D35" s="196">
        <v>26</v>
      </c>
      <c r="G35" s="213"/>
      <c r="H35" s="213"/>
      <c r="I35" s="213"/>
    </row>
    <row r="36" spans="2:9" x14ac:dyDescent="0.55000000000000004">
      <c r="B36" s="211">
        <v>6</v>
      </c>
      <c r="C36" s="207" t="s">
        <v>320</v>
      </c>
      <c r="D36" s="196">
        <v>5</v>
      </c>
      <c r="G36" s="213"/>
      <c r="H36" s="213"/>
      <c r="I36" s="213"/>
    </row>
    <row r="37" spans="2:9" x14ac:dyDescent="0.55000000000000004">
      <c r="B37" s="211">
        <v>7</v>
      </c>
      <c r="C37" s="207" t="s">
        <v>310</v>
      </c>
      <c r="D37" s="196">
        <v>4</v>
      </c>
      <c r="G37" s="213"/>
      <c r="H37" s="213"/>
      <c r="I37" s="213"/>
    </row>
    <row r="38" spans="2:9" x14ac:dyDescent="0.55000000000000004">
      <c r="B38" s="211">
        <v>8</v>
      </c>
      <c r="C38" s="207" t="s">
        <v>319</v>
      </c>
      <c r="D38" s="196">
        <v>3</v>
      </c>
    </row>
    <row r="39" spans="2:9" x14ac:dyDescent="0.55000000000000004">
      <c r="B39" s="212">
        <v>9</v>
      </c>
      <c r="C39" s="208" t="s">
        <v>321</v>
      </c>
      <c r="D39" s="201">
        <v>3</v>
      </c>
    </row>
    <row r="42" spans="2:9" x14ac:dyDescent="0.55000000000000004">
      <c r="B42" s="265" t="s">
        <v>278</v>
      </c>
      <c r="C42" s="266"/>
      <c r="D42" s="267"/>
    </row>
    <row r="43" spans="2:9" x14ac:dyDescent="0.55000000000000004">
      <c r="B43" s="194" t="s">
        <v>75</v>
      </c>
      <c r="C43" s="195" t="s">
        <v>307</v>
      </c>
      <c r="D43" s="194" t="s">
        <v>62</v>
      </c>
    </row>
    <row r="44" spans="2:9" x14ac:dyDescent="0.55000000000000004">
      <c r="B44" s="206">
        <v>1</v>
      </c>
      <c r="C44" s="205" t="s">
        <v>317</v>
      </c>
      <c r="D44" s="206">
        <v>82</v>
      </c>
    </row>
    <row r="45" spans="2:9" x14ac:dyDescent="0.55000000000000004">
      <c r="B45" s="209">
        <v>2</v>
      </c>
      <c r="C45" s="210" t="s">
        <v>324</v>
      </c>
      <c r="D45" s="209">
        <v>42</v>
      </c>
    </row>
    <row r="46" spans="2:9" x14ac:dyDescent="0.55000000000000004">
      <c r="B46" s="196">
        <v>3</v>
      </c>
      <c r="C46" s="207" t="s">
        <v>309</v>
      </c>
      <c r="D46" s="196">
        <v>34</v>
      </c>
    </row>
    <row r="47" spans="2:9" x14ac:dyDescent="0.55000000000000004">
      <c r="B47" s="196">
        <v>4</v>
      </c>
      <c r="C47" s="207" t="s">
        <v>310</v>
      </c>
      <c r="D47" s="196">
        <v>33</v>
      </c>
    </row>
    <row r="48" spans="2:9" x14ac:dyDescent="0.55000000000000004">
      <c r="B48" s="209">
        <v>5</v>
      </c>
      <c r="C48" s="210" t="s">
        <v>325</v>
      </c>
      <c r="D48" s="209">
        <v>30</v>
      </c>
    </row>
    <row r="49" spans="2:4" x14ac:dyDescent="0.55000000000000004">
      <c r="B49" s="196">
        <v>6</v>
      </c>
      <c r="C49" s="207" t="s">
        <v>312</v>
      </c>
      <c r="D49" s="196">
        <v>18</v>
      </c>
    </row>
    <row r="50" spans="2:4" x14ac:dyDescent="0.55000000000000004">
      <c r="B50" s="196">
        <v>7</v>
      </c>
      <c r="C50" s="207" t="s">
        <v>319</v>
      </c>
      <c r="D50" s="196">
        <v>9</v>
      </c>
    </row>
    <row r="51" spans="2:4" x14ac:dyDescent="0.55000000000000004">
      <c r="B51" s="211">
        <v>8</v>
      </c>
      <c r="C51" s="207" t="s">
        <v>321</v>
      </c>
      <c r="D51" s="196">
        <v>5</v>
      </c>
    </row>
    <row r="52" spans="2:4" x14ac:dyDescent="0.55000000000000004">
      <c r="B52" s="196">
        <v>9</v>
      </c>
      <c r="C52" s="219" t="s">
        <v>315</v>
      </c>
      <c r="D52" s="196">
        <v>2</v>
      </c>
    </row>
    <row r="53" spans="2:4" x14ac:dyDescent="0.55000000000000004">
      <c r="B53" s="201">
        <v>10</v>
      </c>
      <c r="C53" s="208" t="s">
        <v>322</v>
      </c>
      <c r="D53" s="201">
        <v>1</v>
      </c>
    </row>
    <row r="54" spans="2:4" x14ac:dyDescent="0.55000000000000004">
      <c r="B54" s="214"/>
      <c r="C54" s="215"/>
      <c r="D54" s="216"/>
    </row>
    <row r="55" spans="2:4" x14ac:dyDescent="0.55000000000000004">
      <c r="B55" s="217"/>
      <c r="C55" s="213"/>
      <c r="D55" s="218"/>
    </row>
  </sheetData>
  <mergeCells count="5">
    <mergeCell ref="B1:D1"/>
    <mergeCell ref="B3:D3"/>
    <mergeCell ref="B16:D16"/>
    <mergeCell ref="B29:D29"/>
    <mergeCell ref="B42:D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7"/>
  <sheetViews>
    <sheetView topLeftCell="A145" workbookViewId="0">
      <selection activeCell="I155" sqref="I155"/>
    </sheetView>
  </sheetViews>
  <sheetFormatPr defaultRowHeight="34.5" customHeight="1" x14ac:dyDescent="0.5"/>
  <cols>
    <col min="1" max="1" width="5.42578125" style="57" customWidth="1"/>
    <col min="2" max="2" width="29.5703125" style="58" customWidth="1"/>
    <col min="3" max="3" width="5" style="57" customWidth="1"/>
    <col min="4" max="4" width="15.7109375" style="57" customWidth="1"/>
    <col min="5" max="5" width="56" style="131" customWidth="1"/>
    <col min="6" max="6" width="5.7109375" style="57" customWidth="1"/>
    <col min="7" max="7" width="17.7109375" style="57" customWidth="1"/>
    <col min="8" max="8" width="16.28515625" style="58" customWidth="1"/>
    <col min="9" max="16384" width="9.140625" style="58"/>
  </cols>
  <sheetData>
    <row r="1" spans="1:8" ht="34.5" customHeight="1" x14ac:dyDescent="0.5">
      <c r="A1" s="268" t="s">
        <v>270</v>
      </c>
      <c r="B1" s="268"/>
      <c r="C1" s="268"/>
      <c r="D1" s="268"/>
      <c r="E1" s="268"/>
      <c r="F1" s="268"/>
      <c r="G1" s="268"/>
    </row>
    <row r="2" spans="1:8" ht="34.5" customHeight="1" x14ac:dyDescent="0.5">
      <c r="B2" s="57"/>
      <c r="E2" s="57"/>
    </row>
    <row r="3" spans="1:8" ht="34.5" customHeight="1" x14ac:dyDescent="0.5">
      <c r="A3" s="252" t="s">
        <v>61</v>
      </c>
      <c r="B3" s="252" t="s">
        <v>60</v>
      </c>
      <c r="C3" s="255">
        <v>2540</v>
      </c>
      <c r="D3" s="255"/>
      <c r="E3" s="252" t="s">
        <v>60</v>
      </c>
      <c r="F3" s="269">
        <v>2541</v>
      </c>
      <c r="G3" s="269"/>
      <c r="H3" s="119"/>
    </row>
    <row r="4" spans="1:8" s="57" customFormat="1" ht="34.5" customHeight="1" x14ac:dyDescent="0.5">
      <c r="A4" s="253"/>
      <c r="B4" s="253"/>
      <c r="C4" s="89" t="s">
        <v>62</v>
      </c>
      <c r="D4" s="89" t="s">
        <v>63</v>
      </c>
      <c r="E4" s="253"/>
      <c r="F4" s="89" t="s">
        <v>62</v>
      </c>
      <c r="G4" s="89" t="s">
        <v>63</v>
      </c>
      <c r="H4" s="120"/>
    </row>
    <row r="5" spans="1:8" ht="34.5" customHeight="1" x14ac:dyDescent="0.5">
      <c r="A5" s="91">
        <v>1</v>
      </c>
      <c r="B5" s="92" t="s">
        <v>59</v>
      </c>
      <c r="C5" s="91">
        <v>15</v>
      </c>
      <c r="D5" s="91">
        <v>70.790000000000006</v>
      </c>
      <c r="E5" s="92" t="s">
        <v>59</v>
      </c>
      <c r="F5" s="91">
        <v>20</v>
      </c>
      <c r="G5" s="91">
        <v>94.91</v>
      </c>
      <c r="H5" s="119"/>
    </row>
    <row r="6" spans="1:8" ht="34.5" customHeight="1" x14ac:dyDescent="0.5">
      <c r="A6" s="95">
        <v>2</v>
      </c>
      <c r="B6" s="96" t="s">
        <v>55</v>
      </c>
      <c r="C6" s="95">
        <v>11</v>
      </c>
      <c r="D6" s="95">
        <v>51.92</v>
      </c>
      <c r="E6" s="96" t="s">
        <v>155</v>
      </c>
      <c r="F6" s="95">
        <v>13</v>
      </c>
      <c r="G6" s="95">
        <v>61.69</v>
      </c>
      <c r="H6" s="119"/>
    </row>
    <row r="7" spans="1:8" ht="34.5" customHeight="1" x14ac:dyDescent="0.5">
      <c r="A7" s="95">
        <v>3</v>
      </c>
      <c r="B7" s="96" t="s">
        <v>156</v>
      </c>
      <c r="C7" s="95">
        <v>11</v>
      </c>
      <c r="D7" s="95">
        <v>51.92</v>
      </c>
      <c r="E7" s="96" t="s">
        <v>92</v>
      </c>
      <c r="F7" s="95">
        <v>9</v>
      </c>
      <c r="G7" s="95">
        <v>42.71</v>
      </c>
      <c r="H7" s="119"/>
    </row>
    <row r="8" spans="1:8" ht="34.5" customHeight="1" x14ac:dyDescent="0.5">
      <c r="A8" s="95">
        <v>4</v>
      </c>
      <c r="B8" s="96" t="s">
        <v>92</v>
      </c>
      <c r="C8" s="95">
        <v>8</v>
      </c>
      <c r="D8" s="95">
        <v>37.76</v>
      </c>
      <c r="E8" s="96" t="s">
        <v>55</v>
      </c>
      <c r="F8" s="95">
        <v>5</v>
      </c>
      <c r="G8" s="95">
        <v>23.73</v>
      </c>
      <c r="H8" s="119"/>
    </row>
    <row r="9" spans="1:8" ht="34.5" customHeight="1" x14ac:dyDescent="0.5">
      <c r="A9" s="95">
        <v>5</v>
      </c>
      <c r="B9" s="96" t="s">
        <v>155</v>
      </c>
      <c r="C9" s="95">
        <v>3</v>
      </c>
      <c r="D9" s="95">
        <v>14.16</v>
      </c>
      <c r="E9" s="96" t="s">
        <v>156</v>
      </c>
      <c r="F9" s="95">
        <v>5</v>
      </c>
      <c r="G9" s="95">
        <v>23.73</v>
      </c>
      <c r="H9" s="119"/>
    </row>
    <row r="10" spans="1:8" ht="34.5" customHeight="1" x14ac:dyDescent="0.5">
      <c r="A10" s="95">
        <v>6</v>
      </c>
      <c r="B10" s="96" t="s">
        <v>114</v>
      </c>
      <c r="C10" s="95">
        <v>2</v>
      </c>
      <c r="D10" s="95">
        <v>9.44</v>
      </c>
      <c r="E10" s="96" t="s">
        <v>129</v>
      </c>
      <c r="F10" s="95">
        <v>4</v>
      </c>
      <c r="G10" s="95">
        <v>18.98</v>
      </c>
      <c r="H10" s="119"/>
    </row>
    <row r="11" spans="1:8" ht="34.5" customHeight="1" x14ac:dyDescent="0.5">
      <c r="A11" s="95">
        <v>7</v>
      </c>
      <c r="B11" s="96" t="s">
        <v>129</v>
      </c>
      <c r="C11" s="95">
        <v>2</v>
      </c>
      <c r="D11" s="95">
        <v>9.44</v>
      </c>
      <c r="E11" s="96" t="s">
        <v>114</v>
      </c>
      <c r="F11" s="95">
        <v>4</v>
      </c>
      <c r="G11" s="95">
        <v>18.98</v>
      </c>
      <c r="H11" s="119"/>
    </row>
    <row r="12" spans="1:8" ht="34.5" customHeight="1" x14ac:dyDescent="0.5">
      <c r="A12" s="88"/>
      <c r="B12" s="100"/>
      <c r="C12" s="88"/>
      <c r="D12" s="88"/>
      <c r="E12" s="100"/>
      <c r="F12" s="88"/>
      <c r="G12" s="88"/>
      <c r="H12" s="119"/>
    </row>
    <row r="14" spans="1:8" ht="34.5" customHeight="1" x14ac:dyDescent="0.5">
      <c r="A14" s="252" t="s">
        <v>61</v>
      </c>
      <c r="B14" s="252" t="s">
        <v>60</v>
      </c>
      <c r="C14" s="255">
        <v>2542</v>
      </c>
      <c r="D14" s="255"/>
      <c r="E14" s="252" t="s">
        <v>60</v>
      </c>
      <c r="F14" s="269">
        <v>2543</v>
      </c>
      <c r="G14" s="269"/>
      <c r="H14" s="119"/>
    </row>
    <row r="15" spans="1:8" s="57" customFormat="1" ht="34.5" customHeight="1" x14ac:dyDescent="0.5">
      <c r="A15" s="253"/>
      <c r="B15" s="253"/>
      <c r="C15" s="89" t="s">
        <v>62</v>
      </c>
      <c r="D15" s="89" t="s">
        <v>63</v>
      </c>
      <c r="E15" s="253"/>
      <c r="F15" s="89" t="s">
        <v>62</v>
      </c>
      <c r="G15" s="89" t="s">
        <v>63</v>
      </c>
      <c r="H15" s="120"/>
    </row>
    <row r="16" spans="1:8" ht="34.5" customHeight="1" x14ac:dyDescent="0.5">
      <c r="A16" s="91">
        <v>1</v>
      </c>
      <c r="B16" s="92" t="s">
        <v>59</v>
      </c>
      <c r="C16" s="91">
        <v>25</v>
      </c>
      <c r="D16" s="91">
        <v>138.47</v>
      </c>
      <c r="E16" s="92" t="s">
        <v>59</v>
      </c>
      <c r="F16" s="91">
        <v>30</v>
      </c>
      <c r="G16" s="91">
        <v>165.86</v>
      </c>
      <c r="H16" s="119"/>
    </row>
    <row r="17" spans="1:8" ht="34.5" customHeight="1" x14ac:dyDescent="0.5">
      <c r="A17" s="95">
        <v>2</v>
      </c>
      <c r="B17" s="96" t="s">
        <v>129</v>
      </c>
      <c r="C17" s="95">
        <v>15</v>
      </c>
      <c r="D17" s="95">
        <v>83.08</v>
      </c>
      <c r="E17" s="96" t="s">
        <v>129</v>
      </c>
      <c r="F17" s="95">
        <v>13</v>
      </c>
      <c r="G17" s="95">
        <v>71.87</v>
      </c>
      <c r="H17" s="119"/>
    </row>
    <row r="18" spans="1:8" ht="34.5" customHeight="1" x14ac:dyDescent="0.5">
      <c r="A18" s="95">
        <v>3</v>
      </c>
      <c r="B18" s="96" t="s">
        <v>56</v>
      </c>
      <c r="C18" s="95">
        <v>12</v>
      </c>
      <c r="D18" s="95">
        <v>66.47</v>
      </c>
      <c r="E18" s="96" t="s">
        <v>157</v>
      </c>
      <c r="F18" s="95">
        <v>12</v>
      </c>
      <c r="G18" s="95">
        <v>66.349999999999994</v>
      </c>
      <c r="H18" s="119"/>
    </row>
    <row r="19" spans="1:8" ht="34.5" customHeight="1" x14ac:dyDescent="0.5">
      <c r="A19" s="95">
        <v>4</v>
      </c>
      <c r="B19" s="96" t="s">
        <v>55</v>
      </c>
      <c r="C19" s="95">
        <v>7</v>
      </c>
      <c r="D19" s="95">
        <v>38.78</v>
      </c>
      <c r="E19" s="96" t="s">
        <v>156</v>
      </c>
      <c r="F19" s="95">
        <v>11</v>
      </c>
      <c r="G19" s="95">
        <v>60.82</v>
      </c>
      <c r="H19" s="119"/>
    </row>
    <row r="20" spans="1:8" ht="34.5" customHeight="1" x14ac:dyDescent="0.5">
      <c r="A20" s="95">
        <v>5</v>
      </c>
      <c r="B20" s="96" t="s">
        <v>114</v>
      </c>
      <c r="C20" s="95">
        <v>5</v>
      </c>
      <c r="D20" s="95">
        <v>27.69</v>
      </c>
      <c r="E20" s="96" t="s">
        <v>56</v>
      </c>
      <c r="F20" s="95">
        <v>5</v>
      </c>
      <c r="G20" s="95">
        <v>27.64</v>
      </c>
      <c r="H20" s="119"/>
    </row>
    <row r="21" spans="1:8" ht="34.5" customHeight="1" x14ac:dyDescent="0.5">
      <c r="A21" s="95">
        <v>6</v>
      </c>
      <c r="B21" s="96" t="s">
        <v>155</v>
      </c>
      <c r="C21" s="95">
        <v>4</v>
      </c>
      <c r="D21" s="95">
        <v>22.16</v>
      </c>
      <c r="E21" s="96" t="s">
        <v>114</v>
      </c>
      <c r="F21" s="95">
        <v>5</v>
      </c>
      <c r="G21" s="95">
        <v>22.12</v>
      </c>
      <c r="H21" s="119"/>
    </row>
    <row r="22" spans="1:8" ht="34.5" customHeight="1" x14ac:dyDescent="0.5">
      <c r="A22" s="95">
        <v>7</v>
      </c>
      <c r="B22" s="96" t="s">
        <v>156</v>
      </c>
      <c r="C22" s="95">
        <v>4</v>
      </c>
      <c r="D22" s="95">
        <v>22.16</v>
      </c>
      <c r="E22" s="96" t="s">
        <v>157</v>
      </c>
      <c r="F22" s="95">
        <v>4</v>
      </c>
      <c r="G22" s="95">
        <v>22.12</v>
      </c>
      <c r="H22" s="119"/>
    </row>
    <row r="23" spans="1:8" ht="34.5" customHeight="1" x14ac:dyDescent="0.5">
      <c r="A23" s="95">
        <v>8</v>
      </c>
      <c r="B23" s="96" t="s">
        <v>157</v>
      </c>
      <c r="C23" s="95">
        <v>3</v>
      </c>
      <c r="D23" s="95">
        <v>16.61</v>
      </c>
      <c r="E23" s="96" t="s">
        <v>55</v>
      </c>
      <c r="F23" s="95">
        <v>4</v>
      </c>
      <c r="G23" s="95">
        <v>22.12</v>
      </c>
      <c r="H23" s="119"/>
    </row>
    <row r="24" spans="1:8" ht="34.5" customHeight="1" x14ac:dyDescent="0.5">
      <c r="A24" s="95">
        <v>9</v>
      </c>
      <c r="B24" s="96" t="s">
        <v>92</v>
      </c>
      <c r="C24" s="95">
        <v>3</v>
      </c>
      <c r="D24" s="95">
        <v>16.61</v>
      </c>
      <c r="E24" s="96" t="s">
        <v>92</v>
      </c>
      <c r="F24" s="95">
        <v>4</v>
      </c>
      <c r="G24" s="95">
        <v>11.06</v>
      </c>
      <c r="H24" s="119"/>
    </row>
    <row r="25" spans="1:8" ht="34.5" customHeight="1" x14ac:dyDescent="0.5">
      <c r="A25" s="88"/>
      <c r="B25" s="100"/>
      <c r="C25" s="88"/>
      <c r="D25" s="88"/>
      <c r="E25" s="100" t="s">
        <v>155</v>
      </c>
      <c r="F25" s="88">
        <v>2</v>
      </c>
      <c r="G25" s="88">
        <v>8.2899999999999991</v>
      </c>
      <c r="H25" s="119"/>
    </row>
    <row r="26" spans="1:8" ht="34.5" customHeight="1" x14ac:dyDescent="0.5">
      <c r="A26" s="268" t="s">
        <v>226</v>
      </c>
      <c r="B26" s="268"/>
      <c r="C26" s="268"/>
      <c r="D26" s="268"/>
      <c r="E26" s="268"/>
      <c r="F26" s="268"/>
      <c r="G26" s="268"/>
    </row>
    <row r="27" spans="1:8" ht="30" customHeight="1" x14ac:dyDescent="0.5">
      <c r="A27" s="255" t="s">
        <v>61</v>
      </c>
      <c r="B27" s="255" t="s">
        <v>60</v>
      </c>
      <c r="C27" s="242">
        <v>2544</v>
      </c>
      <c r="D27" s="243"/>
      <c r="E27" s="255" t="s">
        <v>60</v>
      </c>
      <c r="F27" s="242">
        <v>2545</v>
      </c>
      <c r="G27" s="243"/>
      <c r="H27" s="119"/>
    </row>
    <row r="28" spans="1:8" s="57" customFormat="1" ht="30" customHeight="1" x14ac:dyDescent="0.5">
      <c r="A28" s="256"/>
      <c r="B28" s="256"/>
      <c r="C28" s="89" t="s">
        <v>62</v>
      </c>
      <c r="D28" s="89" t="s">
        <v>63</v>
      </c>
      <c r="E28" s="256"/>
      <c r="F28" s="89" t="s">
        <v>62</v>
      </c>
      <c r="G28" s="89" t="s">
        <v>63</v>
      </c>
      <c r="H28" s="120"/>
    </row>
    <row r="29" spans="1:8" ht="30" customHeight="1" x14ac:dyDescent="0.5">
      <c r="A29" s="91">
        <v>1</v>
      </c>
      <c r="B29" s="96" t="s">
        <v>129</v>
      </c>
      <c r="C29" s="91">
        <v>11</v>
      </c>
      <c r="D29" s="121">
        <v>57.82</v>
      </c>
      <c r="E29" s="96" t="s">
        <v>55</v>
      </c>
      <c r="F29" s="91">
        <v>25</v>
      </c>
      <c r="G29" s="122">
        <v>122.29</v>
      </c>
      <c r="H29" s="119"/>
    </row>
    <row r="30" spans="1:8" ht="30" customHeight="1" x14ac:dyDescent="0.5">
      <c r="A30" s="95">
        <v>2</v>
      </c>
      <c r="B30" s="96" t="s">
        <v>55</v>
      </c>
      <c r="C30" s="95">
        <v>10</v>
      </c>
      <c r="D30" s="121">
        <v>52.56</v>
      </c>
      <c r="E30" s="96" t="s">
        <v>129</v>
      </c>
      <c r="F30" s="95">
        <v>23</v>
      </c>
      <c r="G30" s="123">
        <v>112.51</v>
      </c>
      <c r="H30" s="119"/>
    </row>
    <row r="31" spans="1:8" ht="30" customHeight="1" x14ac:dyDescent="0.5">
      <c r="A31" s="95">
        <v>3</v>
      </c>
      <c r="B31" s="96" t="s">
        <v>56</v>
      </c>
      <c r="C31" s="95">
        <v>6</v>
      </c>
      <c r="D31" s="121">
        <v>31.54</v>
      </c>
      <c r="E31" s="92" t="s">
        <v>59</v>
      </c>
      <c r="F31" s="95">
        <v>16</v>
      </c>
      <c r="G31" s="123">
        <v>78.27</v>
      </c>
      <c r="H31" s="119"/>
    </row>
    <row r="32" spans="1:8" ht="30" customHeight="1" x14ac:dyDescent="0.5">
      <c r="A32" s="95">
        <v>4</v>
      </c>
      <c r="B32" s="96" t="s">
        <v>114</v>
      </c>
      <c r="C32" s="95">
        <v>4</v>
      </c>
      <c r="D32" s="121">
        <v>21.03</v>
      </c>
      <c r="E32" s="96" t="s">
        <v>136</v>
      </c>
      <c r="F32" s="95">
        <v>11</v>
      </c>
      <c r="G32" s="123">
        <v>53.81</v>
      </c>
      <c r="H32" s="119"/>
    </row>
    <row r="33" spans="1:8" ht="30" customHeight="1" x14ac:dyDescent="0.5">
      <c r="A33" s="95">
        <v>5</v>
      </c>
      <c r="B33" s="96" t="s">
        <v>158</v>
      </c>
      <c r="C33" s="95">
        <v>4</v>
      </c>
      <c r="D33" s="121">
        <v>21.03</v>
      </c>
      <c r="E33" s="124" t="s">
        <v>103</v>
      </c>
      <c r="F33" s="95">
        <v>10</v>
      </c>
      <c r="G33" s="123">
        <v>48.91</v>
      </c>
      <c r="H33" s="119"/>
    </row>
    <row r="34" spans="1:8" ht="30" customHeight="1" x14ac:dyDescent="0.5">
      <c r="A34" s="95">
        <v>6</v>
      </c>
      <c r="B34" s="96" t="s">
        <v>116</v>
      </c>
      <c r="C34" s="95">
        <v>3</v>
      </c>
      <c r="D34" s="121">
        <v>15.77</v>
      </c>
      <c r="E34" s="96" t="s">
        <v>116</v>
      </c>
      <c r="F34" s="95">
        <v>10</v>
      </c>
      <c r="G34" s="123">
        <v>48.91</v>
      </c>
      <c r="H34" s="119"/>
    </row>
    <row r="35" spans="1:8" ht="30" customHeight="1" x14ac:dyDescent="0.5">
      <c r="A35" s="95">
        <v>7</v>
      </c>
      <c r="B35" s="96" t="s">
        <v>137</v>
      </c>
      <c r="C35" s="95">
        <v>3</v>
      </c>
      <c r="D35" s="121">
        <v>15.77</v>
      </c>
      <c r="E35" s="125" t="s">
        <v>130</v>
      </c>
      <c r="F35" s="95">
        <v>8</v>
      </c>
      <c r="G35" s="123">
        <v>39.130000000000003</v>
      </c>
      <c r="H35" s="119"/>
    </row>
    <row r="36" spans="1:8" ht="30" customHeight="1" x14ac:dyDescent="0.5">
      <c r="A36" s="95">
        <v>8</v>
      </c>
      <c r="B36" s="96" t="s">
        <v>136</v>
      </c>
      <c r="C36" s="95">
        <v>3</v>
      </c>
      <c r="D36" s="121">
        <v>15.77</v>
      </c>
      <c r="E36" s="125" t="s">
        <v>128</v>
      </c>
      <c r="F36" s="95">
        <v>5</v>
      </c>
      <c r="G36" s="123">
        <v>24.46</v>
      </c>
      <c r="H36" s="119"/>
    </row>
    <row r="37" spans="1:8" ht="30" customHeight="1" x14ac:dyDescent="0.5">
      <c r="A37" s="95">
        <v>9</v>
      </c>
      <c r="B37" s="96" t="s">
        <v>159</v>
      </c>
      <c r="C37" s="95">
        <v>2</v>
      </c>
      <c r="D37" s="121">
        <v>10.51</v>
      </c>
      <c r="E37" s="125" t="s">
        <v>161</v>
      </c>
      <c r="F37" s="95">
        <v>5</v>
      </c>
      <c r="G37" s="123">
        <v>24.46</v>
      </c>
      <c r="H37" s="119"/>
    </row>
    <row r="38" spans="1:8" ht="30" customHeight="1" x14ac:dyDescent="0.5">
      <c r="A38" s="88">
        <v>10</v>
      </c>
      <c r="B38" s="100" t="s">
        <v>59</v>
      </c>
      <c r="C38" s="88">
        <v>2</v>
      </c>
      <c r="D38" s="117">
        <v>10.51</v>
      </c>
      <c r="E38" s="100" t="s">
        <v>162</v>
      </c>
      <c r="F38" s="88">
        <v>4</v>
      </c>
      <c r="G38" s="133">
        <v>19.57</v>
      </c>
      <c r="H38" s="119"/>
    </row>
    <row r="39" spans="1:8" ht="30" customHeight="1" x14ac:dyDescent="0.5">
      <c r="B39" s="58" t="s">
        <v>160</v>
      </c>
      <c r="E39" s="131" t="s">
        <v>163</v>
      </c>
      <c r="F39" s="132" t="s">
        <v>30</v>
      </c>
    </row>
    <row r="40" spans="1:8" ht="30" customHeight="1" x14ac:dyDescent="0.5">
      <c r="A40" s="268"/>
      <c r="B40" s="268"/>
      <c r="C40" s="268"/>
      <c r="D40" s="268"/>
      <c r="E40" s="268"/>
      <c r="F40" s="268"/>
      <c r="G40" s="268"/>
    </row>
    <row r="41" spans="1:8" ht="30" customHeight="1" x14ac:dyDescent="0.5">
      <c r="A41" s="252" t="s">
        <v>61</v>
      </c>
      <c r="B41" s="252" t="s">
        <v>60</v>
      </c>
      <c r="C41" s="255">
        <v>2546</v>
      </c>
      <c r="D41" s="255"/>
      <c r="E41" s="252" t="s">
        <v>60</v>
      </c>
      <c r="F41" s="269">
        <v>2547</v>
      </c>
      <c r="G41" s="269"/>
      <c r="H41" s="119"/>
    </row>
    <row r="42" spans="1:8" s="57" customFormat="1" ht="30" customHeight="1" x14ac:dyDescent="0.5">
      <c r="A42" s="253"/>
      <c r="B42" s="253"/>
      <c r="C42" s="89" t="s">
        <v>62</v>
      </c>
      <c r="D42" s="89" t="s">
        <v>63</v>
      </c>
      <c r="E42" s="253"/>
      <c r="F42" s="89" t="s">
        <v>62</v>
      </c>
      <c r="G42" s="89" t="s">
        <v>63</v>
      </c>
      <c r="H42" s="120"/>
    </row>
    <row r="43" spans="1:8" ht="30" customHeight="1" x14ac:dyDescent="0.5">
      <c r="A43" s="91">
        <v>1</v>
      </c>
      <c r="B43" s="92" t="s">
        <v>59</v>
      </c>
      <c r="C43" s="91">
        <v>23</v>
      </c>
      <c r="D43" s="91">
        <v>112.51</v>
      </c>
      <c r="E43" s="92" t="s">
        <v>59</v>
      </c>
      <c r="F43" s="91">
        <v>19</v>
      </c>
      <c r="G43" s="91">
        <v>78.739999999999995</v>
      </c>
      <c r="H43" s="119"/>
    </row>
    <row r="44" spans="1:8" ht="30" customHeight="1" x14ac:dyDescent="0.5">
      <c r="A44" s="95">
        <v>2</v>
      </c>
      <c r="B44" s="96" t="s">
        <v>55</v>
      </c>
      <c r="C44" s="95">
        <v>14</v>
      </c>
      <c r="D44" s="95">
        <v>68.48</v>
      </c>
      <c r="E44" s="96" t="s">
        <v>103</v>
      </c>
      <c r="F44" s="95">
        <v>11</v>
      </c>
      <c r="G44" s="95">
        <v>45.59</v>
      </c>
      <c r="H44" s="119"/>
    </row>
    <row r="45" spans="1:8" ht="30" customHeight="1" x14ac:dyDescent="0.5">
      <c r="A45" s="95">
        <v>3</v>
      </c>
      <c r="B45" s="96" t="s">
        <v>129</v>
      </c>
      <c r="C45" s="95">
        <v>9</v>
      </c>
      <c r="D45" s="95">
        <v>44.02</v>
      </c>
      <c r="E45" s="96" t="s">
        <v>55</v>
      </c>
      <c r="F45" s="95">
        <v>7</v>
      </c>
      <c r="G45" s="95">
        <v>29.01</v>
      </c>
      <c r="H45" s="119"/>
    </row>
    <row r="46" spans="1:8" ht="30" customHeight="1" x14ac:dyDescent="0.5">
      <c r="A46" s="95">
        <v>4</v>
      </c>
      <c r="B46" s="96" t="s">
        <v>135</v>
      </c>
      <c r="C46" s="95">
        <v>9</v>
      </c>
      <c r="D46" s="95">
        <v>44.02</v>
      </c>
      <c r="E46" s="96" t="s">
        <v>129</v>
      </c>
      <c r="F46" s="95">
        <v>4</v>
      </c>
      <c r="G46" s="95">
        <v>16.579999999999998</v>
      </c>
      <c r="H46" s="119"/>
    </row>
    <row r="47" spans="1:8" ht="30" customHeight="1" x14ac:dyDescent="0.5">
      <c r="A47" s="95">
        <v>5</v>
      </c>
      <c r="B47" s="96" t="s">
        <v>56</v>
      </c>
      <c r="C47" s="95">
        <v>7</v>
      </c>
      <c r="D47" s="95">
        <v>34.24</v>
      </c>
      <c r="E47" s="96" t="s">
        <v>56</v>
      </c>
      <c r="F47" s="95">
        <v>3</v>
      </c>
      <c r="G47" s="95">
        <v>12.43</v>
      </c>
      <c r="H47" s="119"/>
    </row>
    <row r="48" spans="1:8" ht="30" customHeight="1" x14ac:dyDescent="0.5">
      <c r="A48" s="95">
        <v>6</v>
      </c>
      <c r="B48" s="96" t="s">
        <v>136</v>
      </c>
      <c r="C48" s="95">
        <v>6</v>
      </c>
      <c r="D48" s="95">
        <v>29.35</v>
      </c>
      <c r="E48" s="96" t="s">
        <v>104</v>
      </c>
      <c r="F48" s="95">
        <v>3</v>
      </c>
      <c r="G48" s="95">
        <v>12.43</v>
      </c>
      <c r="H48" s="119"/>
    </row>
    <row r="49" spans="1:9" ht="30" customHeight="1" x14ac:dyDescent="0.5">
      <c r="A49" s="95">
        <v>7</v>
      </c>
      <c r="B49" s="96" t="s">
        <v>128</v>
      </c>
      <c r="C49" s="95">
        <v>4</v>
      </c>
      <c r="D49" s="95">
        <v>19.559999999999999</v>
      </c>
      <c r="E49" s="96" t="s">
        <v>105</v>
      </c>
      <c r="F49" s="95">
        <v>2</v>
      </c>
      <c r="G49" s="95">
        <v>8.2899999999999991</v>
      </c>
      <c r="H49" s="119"/>
    </row>
    <row r="50" spans="1:9" ht="30" customHeight="1" x14ac:dyDescent="0.5">
      <c r="A50" s="95">
        <v>8</v>
      </c>
      <c r="B50" s="96" t="s">
        <v>57</v>
      </c>
      <c r="C50" s="95">
        <v>4</v>
      </c>
      <c r="D50" s="95">
        <v>19.559999999999999</v>
      </c>
      <c r="E50" s="96" t="s">
        <v>137</v>
      </c>
      <c r="F50" s="95">
        <v>2</v>
      </c>
      <c r="G50" s="95">
        <v>8.2899999999999991</v>
      </c>
      <c r="H50" s="119"/>
    </row>
    <row r="51" spans="1:9" ht="30" customHeight="1" x14ac:dyDescent="0.5">
      <c r="A51" s="95">
        <v>9</v>
      </c>
      <c r="B51" s="96" t="s">
        <v>138</v>
      </c>
      <c r="C51" s="95">
        <v>3</v>
      </c>
      <c r="D51" s="95">
        <v>14.67</v>
      </c>
      <c r="E51" s="96" t="s">
        <v>106</v>
      </c>
      <c r="F51" s="95">
        <v>2</v>
      </c>
      <c r="G51" s="95">
        <v>8.2899999999999991</v>
      </c>
      <c r="H51" s="119"/>
    </row>
    <row r="52" spans="1:9" ht="30" customHeight="1" x14ac:dyDescent="0.5">
      <c r="A52" s="126">
        <v>10</v>
      </c>
      <c r="B52" s="99" t="s">
        <v>58</v>
      </c>
      <c r="C52" s="126">
        <v>2</v>
      </c>
      <c r="D52" s="126">
        <v>9.7799999999999994</v>
      </c>
      <c r="E52" s="99" t="s">
        <v>126</v>
      </c>
      <c r="F52" s="126">
        <v>2</v>
      </c>
      <c r="G52" s="126">
        <v>8.2899999999999991</v>
      </c>
      <c r="H52" s="119"/>
    </row>
    <row r="53" spans="1:9" ht="30" customHeight="1" x14ac:dyDescent="0.5">
      <c r="A53" s="88"/>
      <c r="B53" s="100"/>
      <c r="C53" s="88"/>
      <c r="D53" s="88"/>
      <c r="E53" s="100" t="s">
        <v>136</v>
      </c>
      <c r="F53" s="88">
        <v>2</v>
      </c>
      <c r="G53" s="88">
        <v>8.2899999999999991</v>
      </c>
    </row>
    <row r="54" spans="1:9" ht="30" customHeight="1" x14ac:dyDescent="0.5">
      <c r="B54" s="58" t="s">
        <v>139</v>
      </c>
      <c r="E54" s="58" t="s">
        <v>140</v>
      </c>
    </row>
    <row r="55" spans="1:9" ht="28.5" customHeight="1" x14ac:dyDescent="0.5">
      <c r="A55" s="268" t="s">
        <v>226</v>
      </c>
      <c r="B55" s="268"/>
      <c r="C55" s="268"/>
      <c r="D55" s="268"/>
      <c r="E55" s="268"/>
      <c r="F55" s="268"/>
      <c r="G55" s="268"/>
    </row>
    <row r="56" spans="1:9" ht="28.5" customHeight="1" x14ac:dyDescent="0.5">
      <c r="A56" s="255" t="s">
        <v>61</v>
      </c>
      <c r="B56" s="255" t="s">
        <v>60</v>
      </c>
      <c r="C56" s="242">
        <v>2548</v>
      </c>
      <c r="D56" s="243"/>
      <c r="E56" s="255" t="s">
        <v>60</v>
      </c>
      <c r="F56" s="242">
        <v>2549</v>
      </c>
      <c r="G56" s="243"/>
      <c r="H56" s="119"/>
    </row>
    <row r="57" spans="1:9" s="57" customFormat="1" ht="28.5" customHeight="1" x14ac:dyDescent="0.5">
      <c r="A57" s="256"/>
      <c r="B57" s="256"/>
      <c r="C57" s="89" t="s">
        <v>62</v>
      </c>
      <c r="D57" s="89" t="s">
        <v>63</v>
      </c>
      <c r="E57" s="256"/>
      <c r="F57" s="89" t="s">
        <v>62</v>
      </c>
      <c r="G57" s="89" t="s">
        <v>63</v>
      </c>
      <c r="H57" s="120"/>
    </row>
    <row r="58" spans="1:9" ht="28.5" customHeight="1" x14ac:dyDescent="0.5">
      <c r="A58" s="91">
        <v>1</v>
      </c>
      <c r="B58" s="92" t="s">
        <v>59</v>
      </c>
      <c r="C58" s="91">
        <v>21</v>
      </c>
      <c r="D58" s="121">
        <f>C58*100000/24245</f>
        <v>86.615797071561147</v>
      </c>
      <c r="E58" s="125" t="s">
        <v>59</v>
      </c>
      <c r="F58" s="91">
        <v>30</v>
      </c>
      <c r="G58" s="122">
        <v>116.55</v>
      </c>
      <c r="H58" s="119"/>
      <c r="I58" s="58" t="e">
        <f>F58*100000/#REF!</f>
        <v>#REF!</v>
      </c>
    </row>
    <row r="59" spans="1:9" ht="28.5" customHeight="1" x14ac:dyDescent="0.5">
      <c r="A59" s="95">
        <v>2</v>
      </c>
      <c r="B59" s="96" t="s">
        <v>103</v>
      </c>
      <c r="C59" s="95">
        <v>14</v>
      </c>
      <c r="D59" s="121">
        <f t="shared" ref="D59:D68" si="0">C59*100000/24245</f>
        <v>57.743864714374098</v>
      </c>
      <c r="E59" s="125" t="s">
        <v>56</v>
      </c>
      <c r="F59" s="95">
        <v>12</v>
      </c>
      <c r="G59" s="123">
        <v>46.62</v>
      </c>
      <c r="H59" s="119"/>
    </row>
    <row r="60" spans="1:9" ht="28.5" customHeight="1" x14ac:dyDescent="0.5">
      <c r="A60" s="95">
        <v>3</v>
      </c>
      <c r="B60" s="96" t="s">
        <v>55</v>
      </c>
      <c r="C60" s="95">
        <v>6</v>
      </c>
      <c r="D60" s="121">
        <f t="shared" si="0"/>
        <v>24.747370591874613</v>
      </c>
      <c r="E60" s="124" t="s">
        <v>105</v>
      </c>
      <c r="F60" s="95">
        <v>7</v>
      </c>
      <c r="G60" s="123">
        <v>27.2</v>
      </c>
      <c r="H60" s="119"/>
    </row>
    <row r="61" spans="1:9" ht="28.5" customHeight="1" x14ac:dyDescent="0.5">
      <c r="A61" s="95">
        <v>4</v>
      </c>
      <c r="B61" s="96" t="s">
        <v>114</v>
      </c>
      <c r="C61" s="95">
        <v>6</v>
      </c>
      <c r="D61" s="121">
        <f t="shared" si="0"/>
        <v>24.747370591874613</v>
      </c>
      <c r="E61" s="125" t="s">
        <v>129</v>
      </c>
      <c r="F61" s="95">
        <v>7</v>
      </c>
      <c r="G61" s="123">
        <v>27.2</v>
      </c>
      <c r="H61" s="119"/>
    </row>
    <row r="62" spans="1:9" ht="28.5" customHeight="1" x14ac:dyDescent="0.5">
      <c r="A62" s="95">
        <v>5</v>
      </c>
      <c r="B62" s="96" t="s">
        <v>115</v>
      </c>
      <c r="C62" s="95">
        <v>4</v>
      </c>
      <c r="D62" s="121">
        <f t="shared" si="0"/>
        <v>16.498247061249742</v>
      </c>
      <c r="E62" s="124" t="s">
        <v>103</v>
      </c>
      <c r="F62" s="95">
        <v>6</v>
      </c>
      <c r="G62" s="123">
        <v>23.31</v>
      </c>
      <c r="H62" s="119"/>
    </row>
    <row r="63" spans="1:9" ht="28.5" customHeight="1" x14ac:dyDescent="0.5">
      <c r="A63" s="95">
        <v>6</v>
      </c>
      <c r="B63" s="96" t="s">
        <v>58</v>
      </c>
      <c r="C63" s="95">
        <v>4</v>
      </c>
      <c r="D63" s="121">
        <f t="shared" si="0"/>
        <v>16.498247061249742</v>
      </c>
      <c r="E63" s="124" t="s">
        <v>55</v>
      </c>
      <c r="F63" s="95">
        <v>4</v>
      </c>
      <c r="G63" s="123">
        <v>15.54</v>
      </c>
      <c r="H63" s="119"/>
    </row>
    <row r="64" spans="1:9" ht="28.5" customHeight="1" x14ac:dyDescent="0.5">
      <c r="A64" s="95">
        <v>7</v>
      </c>
      <c r="B64" s="96" t="s">
        <v>106</v>
      </c>
      <c r="C64" s="95">
        <v>3</v>
      </c>
      <c r="D64" s="121">
        <f t="shared" si="0"/>
        <v>12.373685295937307</v>
      </c>
      <c r="E64" s="125" t="s">
        <v>130</v>
      </c>
      <c r="F64" s="95">
        <v>3</v>
      </c>
      <c r="G64" s="123">
        <v>11.66</v>
      </c>
      <c r="H64" s="119"/>
    </row>
    <row r="65" spans="1:9" ht="28.5" customHeight="1" x14ac:dyDescent="0.5">
      <c r="A65" s="95">
        <v>8</v>
      </c>
      <c r="B65" s="96" t="s">
        <v>105</v>
      </c>
      <c r="C65" s="95">
        <v>3</v>
      </c>
      <c r="D65" s="121">
        <f t="shared" si="0"/>
        <v>12.373685295937307</v>
      </c>
      <c r="E65" s="125" t="s">
        <v>131</v>
      </c>
      <c r="F65" s="95">
        <v>3</v>
      </c>
      <c r="G65" s="123">
        <v>11.66</v>
      </c>
      <c r="H65" s="119"/>
    </row>
    <row r="66" spans="1:9" ht="28.5" customHeight="1" x14ac:dyDescent="0.5">
      <c r="A66" s="95">
        <v>9</v>
      </c>
      <c r="B66" s="96" t="s">
        <v>116</v>
      </c>
      <c r="C66" s="95">
        <v>3</v>
      </c>
      <c r="D66" s="121">
        <f t="shared" si="0"/>
        <v>12.373685295937307</v>
      </c>
      <c r="E66" s="125" t="s">
        <v>114</v>
      </c>
      <c r="F66" s="95">
        <v>2</v>
      </c>
      <c r="G66" s="123">
        <v>7.77</v>
      </c>
      <c r="H66" s="119"/>
    </row>
    <row r="67" spans="1:9" ht="28.5" customHeight="1" x14ac:dyDescent="0.5">
      <c r="A67" s="126">
        <v>10</v>
      </c>
      <c r="B67" s="99" t="s">
        <v>117</v>
      </c>
      <c r="C67" s="126">
        <v>2</v>
      </c>
      <c r="D67" s="127">
        <f t="shared" si="0"/>
        <v>8.2491235306248711</v>
      </c>
      <c r="E67" s="99" t="s">
        <v>58</v>
      </c>
      <c r="F67" s="126">
        <v>2</v>
      </c>
      <c r="G67" s="128">
        <v>7.77</v>
      </c>
      <c r="H67" s="119"/>
    </row>
    <row r="68" spans="1:9" ht="28.5" customHeight="1" x14ac:dyDescent="0.5">
      <c r="A68" s="95"/>
      <c r="B68" s="96" t="s">
        <v>104</v>
      </c>
      <c r="C68" s="95">
        <v>2</v>
      </c>
      <c r="D68" s="114">
        <f t="shared" si="0"/>
        <v>8.2491235306248711</v>
      </c>
      <c r="E68" s="124" t="s">
        <v>128</v>
      </c>
      <c r="F68" s="95">
        <v>2</v>
      </c>
      <c r="G68" s="123">
        <v>7.77</v>
      </c>
    </row>
    <row r="69" spans="1:9" ht="28.5" customHeight="1" x14ac:dyDescent="0.5">
      <c r="A69" s="88"/>
      <c r="B69" s="100"/>
      <c r="C69" s="88"/>
      <c r="D69" s="117"/>
      <c r="E69" s="129" t="s">
        <v>132</v>
      </c>
      <c r="F69" s="88">
        <v>2</v>
      </c>
      <c r="G69" s="130">
        <v>7.77</v>
      </c>
      <c r="I69" s="58" t="e">
        <f>F69*100000/#REF!</f>
        <v>#REF!</v>
      </c>
    </row>
    <row r="70" spans="1:9" ht="28.5" customHeight="1" x14ac:dyDescent="0.5">
      <c r="B70" s="58" t="s">
        <v>118</v>
      </c>
      <c r="E70" s="131" t="s">
        <v>147</v>
      </c>
      <c r="F70" s="132" t="s">
        <v>30</v>
      </c>
    </row>
    <row r="71" spans="1:9" ht="28.5" customHeight="1" x14ac:dyDescent="0.5">
      <c r="F71" s="132"/>
    </row>
    <row r="72" spans="1:9" ht="28.5" customHeight="1" x14ac:dyDescent="0.5">
      <c r="A72" s="252" t="s">
        <v>61</v>
      </c>
      <c r="B72" s="252" t="s">
        <v>60</v>
      </c>
      <c r="C72" s="255">
        <v>2550</v>
      </c>
      <c r="D72" s="255"/>
      <c r="E72" s="252" t="s">
        <v>60</v>
      </c>
      <c r="F72" s="269">
        <v>2551</v>
      </c>
      <c r="G72" s="269"/>
      <c r="H72" s="119"/>
    </row>
    <row r="73" spans="1:9" s="57" customFormat="1" ht="28.5" customHeight="1" x14ac:dyDescent="0.5">
      <c r="A73" s="253"/>
      <c r="B73" s="253"/>
      <c r="C73" s="89" t="s">
        <v>62</v>
      </c>
      <c r="D73" s="89" t="s">
        <v>63</v>
      </c>
      <c r="E73" s="253"/>
      <c r="F73" s="89" t="s">
        <v>62</v>
      </c>
      <c r="G73" s="89" t="s">
        <v>63</v>
      </c>
      <c r="H73" s="120"/>
    </row>
    <row r="74" spans="1:9" ht="28.5" customHeight="1" x14ac:dyDescent="0.5">
      <c r="A74" s="91">
        <v>1</v>
      </c>
      <c r="B74" s="92" t="s">
        <v>59</v>
      </c>
      <c r="C74" s="91">
        <v>21</v>
      </c>
      <c r="D74" s="91">
        <v>84.38</v>
      </c>
      <c r="E74" s="92" t="s">
        <v>59</v>
      </c>
      <c r="F74" s="91">
        <v>16</v>
      </c>
      <c r="G74" s="91">
        <v>64.64</v>
      </c>
      <c r="H74" s="119"/>
    </row>
    <row r="75" spans="1:9" ht="28.5" customHeight="1" x14ac:dyDescent="0.5">
      <c r="A75" s="95">
        <v>2</v>
      </c>
      <c r="B75" s="96" t="s">
        <v>55</v>
      </c>
      <c r="C75" s="95">
        <v>14</v>
      </c>
      <c r="D75" s="95">
        <v>56.25</v>
      </c>
      <c r="E75" s="96" t="s">
        <v>55</v>
      </c>
      <c r="F75" s="95">
        <v>9</v>
      </c>
      <c r="G75" s="95">
        <v>36.36</v>
      </c>
      <c r="H75" s="119"/>
    </row>
    <row r="76" spans="1:9" ht="28.5" customHeight="1" x14ac:dyDescent="0.5">
      <c r="A76" s="95">
        <v>3</v>
      </c>
      <c r="B76" s="96" t="s">
        <v>56</v>
      </c>
      <c r="C76" s="95">
        <v>13</v>
      </c>
      <c r="D76" s="95">
        <v>52.24</v>
      </c>
      <c r="E76" s="96" t="s">
        <v>149</v>
      </c>
      <c r="F76" s="95">
        <v>7</v>
      </c>
      <c r="G76" s="95">
        <v>28.28</v>
      </c>
      <c r="H76" s="119"/>
    </row>
    <row r="77" spans="1:9" ht="28.5" customHeight="1" x14ac:dyDescent="0.5">
      <c r="A77" s="95">
        <v>4</v>
      </c>
      <c r="B77" s="96" t="s">
        <v>135</v>
      </c>
      <c r="C77" s="95">
        <v>9</v>
      </c>
      <c r="D77" s="95">
        <v>36.159999999999997</v>
      </c>
      <c r="E77" s="96" t="s">
        <v>135</v>
      </c>
      <c r="F77" s="95">
        <v>7</v>
      </c>
      <c r="G77" s="95">
        <v>28.28</v>
      </c>
      <c r="H77" s="119"/>
    </row>
    <row r="78" spans="1:9" ht="28.5" customHeight="1" x14ac:dyDescent="0.5">
      <c r="A78" s="95">
        <v>5</v>
      </c>
      <c r="B78" s="96" t="s">
        <v>56</v>
      </c>
      <c r="C78" s="95">
        <v>7</v>
      </c>
      <c r="D78" s="95">
        <v>28.13</v>
      </c>
      <c r="E78" s="125" t="s">
        <v>130</v>
      </c>
      <c r="F78" s="95">
        <v>4</v>
      </c>
      <c r="G78" s="95">
        <v>16.16</v>
      </c>
      <c r="H78" s="119"/>
    </row>
    <row r="79" spans="1:9" ht="28.5" customHeight="1" x14ac:dyDescent="0.5">
      <c r="A79" s="95">
        <v>6</v>
      </c>
      <c r="B79" s="96" t="s">
        <v>136</v>
      </c>
      <c r="C79" s="95">
        <v>6</v>
      </c>
      <c r="D79" s="95">
        <v>24.11</v>
      </c>
      <c r="E79" s="96" t="s">
        <v>150</v>
      </c>
      <c r="F79" s="95">
        <v>3</v>
      </c>
      <c r="G79" s="95">
        <v>12.12</v>
      </c>
      <c r="H79" s="119"/>
    </row>
    <row r="80" spans="1:9" ht="28.5" customHeight="1" x14ac:dyDescent="0.5">
      <c r="A80" s="95">
        <v>7</v>
      </c>
      <c r="B80" s="96" t="s">
        <v>128</v>
      </c>
      <c r="C80" s="95">
        <v>4</v>
      </c>
      <c r="D80" s="95">
        <v>16.07</v>
      </c>
      <c r="E80" s="96" t="s">
        <v>153</v>
      </c>
      <c r="F80" s="95">
        <v>3</v>
      </c>
      <c r="G80" s="95">
        <v>12.12</v>
      </c>
      <c r="H80" s="119"/>
    </row>
    <row r="81" spans="1:8" ht="28.5" customHeight="1" x14ac:dyDescent="0.5">
      <c r="A81" s="95">
        <v>8</v>
      </c>
      <c r="B81" s="96" t="s">
        <v>57</v>
      </c>
      <c r="C81" s="95">
        <v>4</v>
      </c>
      <c r="D81" s="95">
        <v>16.07</v>
      </c>
      <c r="E81" s="96" t="s">
        <v>119</v>
      </c>
      <c r="F81" s="95">
        <v>2</v>
      </c>
      <c r="G81" s="95">
        <v>8.08</v>
      </c>
      <c r="H81" s="119"/>
    </row>
    <row r="82" spans="1:8" ht="28.5" customHeight="1" x14ac:dyDescent="0.5">
      <c r="A82" s="95">
        <v>9</v>
      </c>
      <c r="B82" s="96" t="s">
        <v>138</v>
      </c>
      <c r="C82" s="95">
        <v>3</v>
      </c>
      <c r="D82" s="95">
        <v>12.05</v>
      </c>
      <c r="E82" s="96" t="s">
        <v>152</v>
      </c>
      <c r="F82" s="95">
        <v>2</v>
      </c>
      <c r="G82" s="95">
        <v>8.08</v>
      </c>
      <c r="H82" s="119"/>
    </row>
    <row r="83" spans="1:8" ht="28.5" customHeight="1" x14ac:dyDescent="0.5">
      <c r="A83" s="88">
        <v>10</v>
      </c>
      <c r="B83" s="100" t="s">
        <v>58</v>
      </c>
      <c r="C83" s="88">
        <v>2</v>
      </c>
      <c r="D83" s="88">
        <v>8.0399999999999991</v>
      </c>
      <c r="E83" s="100" t="s">
        <v>151</v>
      </c>
      <c r="F83" s="88">
        <v>2</v>
      </c>
      <c r="G83" s="88">
        <v>8.08</v>
      </c>
      <c r="H83" s="119"/>
    </row>
    <row r="84" spans="1:8" ht="28.5" customHeight="1" x14ac:dyDescent="0.5">
      <c r="B84" s="58" t="s">
        <v>154</v>
      </c>
      <c r="E84" s="58" t="s">
        <v>168</v>
      </c>
    </row>
    <row r="85" spans="1:8" ht="35.25" customHeight="1" x14ac:dyDescent="0.5">
      <c r="A85" s="268" t="s">
        <v>226</v>
      </c>
      <c r="B85" s="268"/>
      <c r="C85" s="268"/>
      <c r="D85" s="268"/>
      <c r="E85" s="268"/>
      <c r="F85" s="268"/>
      <c r="G85" s="268"/>
    </row>
    <row r="86" spans="1:8" ht="35.25" customHeight="1" x14ac:dyDescent="0.5">
      <c r="A86" s="252" t="s">
        <v>61</v>
      </c>
      <c r="B86" s="252" t="s">
        <v>60</v>
      </c>
      <c r="C86" s="255">
        <v>2552</v>
      </c>
      <c r="D86" s="255"/>
      <c r="E86" s="252" t="s">
        <v>60</v>
      </c>
      <c r="F86" s="255">
        <v>2553</v>
      </c>
      <c r="G86" s="255"/>
      <c r="H86" s="119"/>
    </row>
    <row r="87" spans="1:8" s="57" customFormat="1" ht="35.25" customHeight="1" x14ac:dyDescent="0.5">
      <c r="A87" s="253"/>
      <c r="B87" s="253"/>
      <c r="C87" s="89" t="s">
        <v>62</v>
      </c>
      <c r="D87" s="89" t="s">
        <v>63</v>
      </c>
      <c r="E87" s="253"/>
      <c r="F87" s="89" t="s">
        <v>62</v>
      </c>
      <c r="G87" s="89" t="s">
        <v>63</v>
      </c>
      <c r="H87" s="120"/>
    </row>
    <row r="88" spans="1:8" ht="35.25" customHeight="1" x14ac:dyDescent="0.5">
      <c r="A88" s="91">
        <v>1</v>
      </c>
      <c r="B88" s="92" t="s">
        <v>164</v>
      </c>
      <c r="C88" s="91">
        <v>15</v>
      </c>
      <c r="D88" s="91">
        <v>59.81</v>
      </c>
      <c r="E88" s="96" t="s">
        <v>55</v>
      </c>
      <c r="F88" s="91">
        <v>17</v>
      </c>
      <c r="G88" s="91">
        <v>67.28</v>
      </c>
      <c r="H88" s="119"/>
    </row>
    <row r="89" spans="1:8" ht="35.25" customHeight="1" x14ac:dyDescent="0.5">
      <c r="A89" s="95">
        <v>2</v>
      </c>
      <c r="B89" s="92" t="s">
        <v>59</v>
      </c>
      <c r="C89" s="95">
        <v>13</v>
      </c>
      <c r="D89" s="95">
        <v>51.84</v>
      </c>
      <c r="E89" s="92" t="s">
        <v>59</v>
      </c>
      <c r="F89" s="95">
        <v>15</v>
      </c>
      <c r="G89" s="95">
        <v>59.37</v>
      </c>
      <c r="H89" s="119"/>
    </row>
    <row r="90" spans="1:8" ht="35.25" customHeight="1" x14ac:dyDescent="0.5">
      <c r="A90" s="95">
        <v>3</v>
      </c>
      <c r="B90" s="96" t="s">
        <v>135</v>
      </c>
      <c r="C90" s="95">
        <v>11</v>
      </c>
      <c r="D90" s="95">
        <v>43.86</v>
      </c>
      <c r="E90" s="92" t="s">
        <v>164</v>
      </c>
      <c r="F90" s="95">
        <v>6</v>
      </c>
      <c r="G90" s="95">
        <v>23.75</v>
      </c>
      <c r="H90" s="119"/>
    </row>
    <row r="91" spans="1:8" ht="35.25" customHeight="1" x14ac:dyDescent="0.5">
      <c r="A91" s="95">
        <v>4</v>
      </c>
      <c r="B91" s="96" t="s">
        <v>55</v>
      </c>
      <c r="C91" s="95">
        <v>9</v>
      </c>
      <c r="D91" s="95">
        <v>35.89</v>
      </c>
      <c r="E91" s="96" t="s">
        <v>56</v>
      </c>
      <c r="F91" s="95">
        <v>6</v>
      </c>
      <c r="G91" s="95">
        <v>23.75</v>
      </c>
      <c r="H91" s="119"/>
    </row>
    <row r="92" spans="1:8" ht="35.25" customHeight="1" x14ac:dyDescent="0.5">
      <c r="A92" s="95">
        <v>5</v>
      </c>
      <c r="B92" s="96" t="s">
        <v>119</v>
      </c>
      <c r="C92" s="95">
        <v>3</v>
      </c>
      <c r="D92" s="95">
        <v>11.92</v>
      </c>
      <c r="E92" s="96" t="s">
        <v>135</v>
      </c>
      <c r="F92" s="95">
        <v>4</v>
      </c>
      <c r="G92" s="95">
        <v>15.83</v>
      </c>
      <c r="H92" s="119"/>
    </row>
    <row r="93" spans="1:8" ht="35.25" customHeight="1" x14ac:dyDescent="0.5">
      <c r="A93" s="95">
        <v>6</v>
      </c>
      <c r="B93" s="96" t="s">
        <v>165</v>
      </c>
      <c r="C93" s="95">
        <v>3</v>
      </c>
      <c r="D93" s="95">
        <v>11.92</v>
      </c>
      <c r="E93" s="125" t="s">
        <v>178</v>
      </c>
      <c r="F93" s="95">
        <v>3</v>
      </c>
      <c r="G93" s="95">
        <v>11.87</v>
      </c>
      <c r="H93" s="119"/>
    </row>
    <row r="94" spans="1:8" ht="35.25" customHeight="1" x14ac:dyDescent="0.5">
      <c r="A94" s="95">
        <v>7</v>
      </c>
      <c r="B94" s="96" t="s">
        <v>166</v>
      </c>
      <c r="C94" s="95">
        <v>3</v>
      </c>
      <c r="D94" s="95">
        <v>11.92</v>
      </c>
      <c r="E94" s="96" t="s">
        <v>119</v>
      </c>
      <c r="F94" s="95">
        <v>2</v>
      </c>
      <c r="G94" s="95">
        <v>7.92</v>
      </c>
      <c r="H94" s="119"/>
    </row>
    <row r="95" spans="1:8" ht="35.25" customHeight="1" x14ac:dyDescent="0.5">
      <c r="A95" s="95">
        <v>8</v>
      </c>
      <c r="B95" s="96" t="s">
        <v>56</v>
      </c>
      <c r="C95" s="95">
        <v>2</v>
      </c>
      <c r="D95" s="95">
        <v>7.97</v>
      </c>
      <c r="E95" s="96" t="s">
        <v>167</v>
      </c>
      <c r="F95" s="95">
        <v>2</v>
      </c>
      <c r="G95" s="95">
        <v>7.92</v>
      </c>
      <c r="H95" s="119"/>
    </row>
    <row r="96" spans="1:8" ht="35.25" customHeight="1" x14ac:dyDescent="0.5">
      <c r="A96" s="95">
        <v>9</v>
      </c>
      <c r="B96" s="96" t="s">
        <v>114</v>
      </c>
      <c r="C96" s="95">
        <v>1</v>
      </c>
      <c r="D96" s="95">
        <v>12.05</v>
      </c>
      <c r="E96" s="96" t="s">
        <v>179</v>
      </c>
      <c r="F96" s="95">
        <v>1</v>
      </c>
      <c r="G96" s="95">
        <v>3.96</v>
      </c>
      <c r="H96" s="85"/>
    </row>
    <row r="97" spans="1:8" ht="35.25" customHeight="1" x14ac:dyDescent="0.5">
      <c r="A97" s="126">
        <v>10</v>
      </c>
      <c r="B97" s="99" t="s">
        <v>167</v>
      </c>
      <c r="C97" s="126">
        <v>1</v>
      </c>
      <c r="D97" s="126">
        <v>3.99</v>
      </c>
      <c r="E97" s="96" t="s">
        <v>180</v>
      </c>
      <c r="F97" s="95">
        <v>1</v>
      </c>
      <c r="G97" s="95">
        <v>3.96</v>
      </c>
      <c r="H97" s="85"/>
    </row>
    <row r="98" spans="1:8" ht="35.25" customHeight="1" x14ac:dyDescent="0.5">
      <c r="A98" s="95"/>
      <c r="B98" s="96" t="s">
        <v>172</v>
      </c>
      <c r="C98" s="95">
        <v>1</v>
      </c>
      <c r="D98" s="95">
        <v>3.99</v>
      </c>
      <c r="E98" s="96" t="s">
        <v>181</v>
      </c>
      <c r="F98" s="95">
        <v>1</v>
      </c>
      <c r="G98" s="95">
        <v>3.96</v>
      </c>
      <c r="H98" s="85"/>
    </row>
    <row r="99" spans="1:8" ht="35.25" customHeight="1" x14ac:dyDescent="0.5">
      <c r="A99" s="126"/>
      <c r="B99" s="99" t="s">
        <v>149</v>
      </c>
      <c r="C99" s="126">
        <v>1</v>
      </c>
      <c r="D99" s="126">
        <v>3.99</v>
      </c>
      <c r="E99" s="99" t="s">
        <v>182</v>
      </c>
      <c r="F99" s="126">
        <v>1</v>
      </c>
      <c r="G99" s="126">
        <v>3.96</v>
      </c>
      <c r="H99" s="85"/>
    </row>
    <row r="100" spans="1:8" ht="35.25" customHeight="1" x14ac:dyDescent="0.5">
      <c r="A100" s="95"/>
      <c r="B100" s="96" t="s">
        <v>173</v>
      </c>
      <c r="C100" s="95">
        <v>1</v>
      </c>
      <c r="D100" s="95">
        <v>3.99</v>
      </c>
      <c r="E100" s="96" t="s">
        <v>183</v>
      </c>
      <c r="F100" s="95">
        <v>1</v>
      </c>
      <c r="G100" s="95">
        <v>3.96</v>
      </c>
      <c r="H100" s="85"/>
    </row>
    <row r="101" spans="1:8" ht="35.25" customHeight="1" x14ac:dyDescent="0.5">
      <c r="A101" s="95"/>
      <c r="B101" s="96"/>
      <c r="C101" s="95"/>
      <c r="D101" s="95"/>
      <c r="E101" s="96" t="s">
        <v>184</v>
      </c>
      <c r="F101" s="95">
        <v>1</v>
      </c>
      <c r="G101" s="95">
        <v>3.96</v>
      </c>
    </row>
    <row r="102" spans="1:8" ht="35.25" customHeight="1" x14ac:dyDescent="0.5">
      <c r="A102" s="88"/>
      <c r="B102" s="129"/>
      <c r="C102" s="88"/>
      <c r="D102" s="88"/>
      <c r="E102" s="129" t="s">
        <v>185</v>
      </c>
      <c r="F102" s="88">
        <v>1</v>
      </c>
      <c r="G102" s="88">
        <v>3.96</v>
      </c>
    </row>
    <row r="103" spans="1:8" ht="35.25" customHeight="1" x14ac:dyDescent="0.5">
      <c r="B103" s="58" t="s">
        <v>169</v>
      </c>
      <c r="E103" s="131" t="s">
        <v>227</v>
      </c>
    </row>
    <row r="104" spans="1:8" ht="16.5" customHeight="1" x14ac:dyDescent="0.5"/>
    <row r="105" spans="1:8" ht="35.25" customHeight="1" x14ac:dyDescent="0.5">
      <c r="A105" s="268" t="s">
        <v>226</v>
      </c>
      <c r="B105" s="268"/>
      <c r="C105" s="268"/>
      <c r="D105" s="268"/>
      <c r="E105" s="268"/>
      <c r="F105" s="268"/>
      <c r="G105" s="268"/>
    </row>
    <row r="106" spans="1:8" ht="35.25" customHeight="1" x14ac:dyDescent="0.5">
      <c r="A106" s="252" t="s">
        <v>61</v>
      </c>
      <c r="B106" s="252" t="s">
        <v>60</v>
      </c>
      <c r="C106" s="255">
        <v>2554</v>
      </c>
      <c r="D106" s="255"/>
      <c r="E106" s="252" t="s">
        <v>60</v>
      </c>
      <c r="F106" s="255">
        <v>2555</v>
      </c>
      <c r="G106" s="255"/>
    </row>
    <row r="107" spans="1:8" ht="35.25" customHeight="1" x14ac:dyDescent="0.5">
      <c r="A107" s="253"/>
      <c r="B107" s="253"/>
      <c r="C107" s="89" t="s">
        <v>62</v>
      </c>
      <c r="D107" s="89" t="s">
        <v>63</v>
      </c>
      <c r="E107" s="253"/>
      <c r="F107" s="89" t="s">
        <v>62</v>
      </c>
      <c r="G107" s="89" t="s">
        <v>63</v>
      </c>
    </row>
    <row r="108" spans="1:8" ht="35.25" customHeight="1" x14ac:dyDescent="0.5">
      <c r="A108" s="91">
        <v>1</v>
      </c>
      <c r="B108" s="92" t="s">
        <v>59</v>
      </c>
      <c r="C108" s="91">
        <v>29</v>
      </c>
      <c r="D108" s="121">
        <f>C108*100000/25428</f>
        <v>114.0475066855435</v>
      </c>
      <c r="E108" s="149" t="s">
        <v>59</v>
      </c>
      <c r="F108" s="86">
        <v>23</v>
      </c>
      <c r="G108" s="121">
        <f>F108*100000/25671</f>
        <v>89.595263137392394</v>
      </c>
    </row>
    <row r="109" spans="1:8" ht="35.25" customHeight="1" x14ac:dyDescent="0.5">
      <c r="A109" s="95">
        <v>2</v>
      </c>
      <c r="B109" s="96" t="s">
        <v>55</v>
      </c>
      <c r="C109" s="95">
        <v>11</v>
      </c>
      <c r="D109" s="121">
        <f>C109*100000/25428</f>
        <v>43.259399087619947</v>
      </c>
      <c r="E109" s="96" t="s">
        <v>191</v>
      </c>
      <c r="F109" s="95">
        <v>11</v>
      </c>
      <c r="G109" s="121">
        <f t="shared" ref="G109:G126" si="1">F109*100000/25671</f>
        <v>42.849908457013754</v>
      </c>
    </row>
    <row r="110" spans="1:8" ht="35.25" customHeight="1" x14ac:dyDescent="0.5">
      <c r="A110" s="95">
        <v>3</v>
      </c>
      <c r="B110" s="96" t="s">
        <v>56</v>
      </c>
      <c r="C110" s="95">
        <v>11</v>
      </c>
      <c r="D110" s="121">
        <f t="shared" ref="D110:D124" si="2">C110*100000/25428</f>
        <v>43.259399087619947</v>
      </c>
      <c r="E110" s="96" t="s">
        <v>244</v>
      </c>
      <c r="F110" s="95">
        <v>11</v>
      </c>
      <c r="G110" s="121">
        <f t="shared" si="1"/>
        <v>42.849908457013754</v>
      </c>
    </row>
    <row r="111" spans="1:8" ht="35.25" customHeight="1" x14ac:dyDescent="0.5">
      <c r="A111" s="95">
        <v>4</v>
      </c>
      <c r="B111" s="96" t="s">
        <v>135</v>
      </c>
      <c r="C111" s="95">
        <v>10</v>
      </c>
      <c r="D111" s="121">
        <f t="shared" si="2"/>
        <v>39.326726443290859</v>
      </c>
      <c r="E111" s="96" t="s">
        <v>103</v>
      </c>
      <c r="F111" s="95">
        <v>9</v>
      </c>
      <c r="G111" s="121">
        <f t="shared" si="1"/>
        <v>35.059016010283976</v>
      </c>
    </row>
    <row r="112" spans="1:8" ht="35.25" customHeight="1" x14ac:dyDescent="0.5">
      <c r="A112" s="95">
        <v>5</v>
      </c>
      <c r="B112" s="92" t="s">
        <v>164</v>
      </c>
      <c r="C112" s="95">
        <v>5</v>
      </c>
      <c r="D112" s="121">
        <f t="shared" si="2"/>
        <v>19.663363221645429</v>
      </c>
      <c r="E112" s="96" t="s">
        <v>114</v>
      </c>
      <c r="F112" s="95">
        <v>4</v>
      </c>
      <c r="G112" s="121">
        <f t="shared" si="1"/>
        <v>15.581784893459545</v>
      </c>
    </row>
    <row r="113" spans="1:7" ht="35.25" customHeight="1" x14ac:dyDescent="0.5">
      <c r="A113" s="95">
        <v>6</v>
      </c>
      <c r="B113" s="96" t="s">
        <v>216</v>
      </c>
      <c r="C113" s="95">
        <v>3</v>
      </c>
      <c r="D113" s="121">
        <f t="shared" si="2"/>
        <v>11.798017932987259</v>
      </c>
      <c r="E113" s="96" t="s">
        <v>56</v>
      </c>
      <c r="F113" s="95">
        <v>4</v>
      </c>
      <c r="G113" s="121">
        <f t="shared" si="1"/>
        <v>15.581784893459545</v>
      </c>
    </row>
    <row r="114" spans="1:7" ht="35.25" customHeight="1" x14ac:dyDescent="0.5">
      <c r="A114" s="95">
        <v>7</v>
      </c>
      <c r="B114" s="96" t="s">
        <v>217</v>
      </c>
      <c r="C114" s="95">
        <v>2</v>
      </c>
      <c r="D114" s="121">
        <f t="shared" si="2"/>
        <v>7.8653452886581725</v>
      </c>
      <c r="E114" s="96" t="s">
        <v>232</v>
      </c>
      <c r="F114" s="95">
        <v>4</v>
      </c>
      <c r="G114" s="121">
        <f t="shared" si="1"/>
        <v>15.581784893459545</v>
      </c>
    </row>
    <row r="115" spans="1:7" ht="35.25" customHeight="1" x14ac:dyDescent="0.5">
      <c r="A115" s="95">
        <v>8</v>
      </c>
      <c r="B115" s="96" t="s">
        <v>165</v>
      </c>
      <c r="C115" s="95">
        <v>2</v>
      </c>
      <c r="D115" s="121">
        <f t="shared" si="2"/>
        <v>7.8653452886581725</v>
      </c>
      <c r="E115" s="96" t="s">
        <v>245</v>
      </c>
      <c r="F115" s="95">
        <v>4</v>
      </c>
      <c r="G115" s="121">
        <f t="shared" si="1"/>
        <v>15.581784893459545</v>
      </c>
    </row>
    <row r="116" spans="1:7" ht="35.25" customHeight="1" x14ac:dyDescent="0.5">
      <c r="A116" s="95">
        <v>9</v>
      </c>
      <c r="B116" s="96" t="s">
        <v>218</v>
      </c>
      <c r="C116" s="95">
        <v>2</v>
      </c>
      <c r="D116" s="121">
        <f t="shared" si="2"/>
        <v>7.8653452886581725</v>
      </c>
      <c r="E116" s="124" t="s">
        <v>238</v>
      </c>
      <c r="F116" s="95">
        <v>2</v>
      </c>
      <c r="G116" s="121">
        <f t="shared" si="1"/>
        <v>7.7908924467297727</v>
      </c>
    </row>
    <row r="117" spans="1:7" ht="35.25" customHeight="1" x14ac:dyDescent="0.5">
      <c r="A117" s="126">
        <v>10</v>
      </c>
      <c r="B117" s="99" t="s">
        <v>190</v>
      </c>
      <c r="C117" s="126">
        <v>1</v>
      </c>
      <c r="D117" s="121">
        <f t="shared" si="2"/>
        <v>3.9326726443290863</v>
      </c>
      <c r="E117" s="124" t="s">
        <v>119</v>
      </c>
      <c r="F117" s="95">
        <v>2</v>
      </c>
      <c r="G117" s="121">
        <f t="shared" si="1"/>
        <v>7.7908924467297727</v>
      </c>
    </row>
    <row r="118" spans="1:7" ht="35.25" customHeight="1" x14ac:dyDescent="0.5">
      <c r="A118" s="126"/>
      <c r="B118" s="99" t="s">
        <v>183</v>
      </c>
      <c r="C118" s="126">
        <v>1</v>
      </c>
      <c r="D118" s="121">
        <f t="shared" si="2"/>
        <v>3.9326726443290863</v>
      </c>
      <c r="E118" s="96" t="s">
        <v>192</v>
      </c>
      <c r="F118" s="95">
        <v>1</v>
      </c>
      <c r="G118" s="121">
        <f t="shared" si="1"/>
        <v>3.8954462233648863</v>
      </c>
    </row>
    <row r="119" spans="1:7" ht="35.25" customHeight="1" x14ac:dyDescent="0.5">
      <c r="A119" s="126"/>
      <c r="B119" s="99" t="s">
        <v>192</v>
      </c>
      <c r="C119" s="126">
        <v>1</v>
      </c>
      <c r="D119" s="121">
        <f t="shared" si="2"/>
        <v>3.9326726443290863</v>
      </c>
      <c r="E119" s="96" t="s">
        <v>233</v>
      </c>
      <c r="F119" s="95">
        <v>1</v>
      </c>
      <c r="G119" s="121">
        <f t="shared" si="1"/>
        <v>3.8954462233648863</v>
      </c>
    </row>
    <row r="120" spans="1:7" ht="35.25" customHeight="1" x14ac:dyDescent="0.5">
      <c r="A120" s="126"/>
      <c r="B120" s="99" t="s">
        <v>193</v>
      </c>
      <c r="C120" s="126">
        <v>1</v>
      </c>
      <c r="D120" s="121">
        <f t="shared" si="2"/>
        <v>3.9326726443290863</v>
      </c>
      <c r="E120" s="124" t="s">
        <v>194</v>
      </c>
      <c r="F120" s="95">
        <v>1</v>
      </c>
      <c r="G120" s="121">
        <f t="shared" si="1"/>
        <v>3.8954462233648863</v>
      </c>
    </row>
    <row r="121" spans="1:7" ht="35.25" customHeight="1" x14ac:dyDescent="0.5">
      <c r="A121" s="95"/>
      <c r="B121" s="96" t="s">
        <v>219</v>
      </c>
      <c r="C121" s="95">
        <v>1</v>
      </c>
      <c r="D121" s="121">
        <f t="shared" si="2"/>
        <v>3.9326726443290863</v>
      </c>
      <c r="E121" s="124" t="s">
        <v>235</v>
      </c>
      <c r="F121" s="95">
        <v>1</v>
      </c>
      <c r="G121" s="121">
        <f t="shared" si="1"/>
        <v>3.8954462233648863</v>
      </c>
    </row>
    <row r="122" spans="1:7" ht="35.25" customHeight="1" x14ac:dyDescent="0.5">
      <c r="A122" s="95"/>
      <c r="B122" s="96" t="s">
        <v>195</v>
      </c>
      <c r="C122" s="95">
        <v>1</v>
      </c>
      <c r="D122" s="121">
        <f t="shared" si="2"/>
        <v>3.9326726443290863</v>
      </c>
      <c r="E122" s="96" t="s">
        <v>236</v>
      </c>
      <c r="F122" s="95">
        <v>1</v>
      </c>
      <c r="G122" s="121">
        <f t="shared" si="1"/>
        <v>3.8954462233648863</v>
      </c>
    </row>
    <row r="123" spans="1:7" ht="35.25" customHeight="1" x14ac:dyDescent="0.5">
      <c r="A123" s="126"/>
      <c r="B123" s="58" t="s">
        <v>114</v>
      </c>
      <c r="C123" s="126">
        <v>1</v>
      </c>
      <c r="D123" s="121">
        <f t="shared" si="2"/>
        <v>3.9326726443290863</v>
      </c>
      <c r="E123" s="96" t="s">
        <v>237</v>
      </c>
      <c r="F123" s="95">
        <v>1</v>
      </c>
      <c r="G123" s="121">
        <f t="shared" si="1"/>
        <v>3.8954462233648863</v>
      </c>
    </row>
    <row r="124" spans="1:7" ht="34.5" customHeight="1" x14ac:dyDescent="0.5">
      <c r="A124" s="95"/>
      <c r="B124" s="96" t="s">
        <v>119</v>
      </c>
      <c r="C124" s="95">
        <v>1</v>
      </c>
      <c r="D124" s="114">
        <f t="shared" si="2"/>
        <v>3.9326726443290863</v>
      </c>
      <c r="E124" s="96" t="s">
        <v>183</v>
      </c>
      <c r="F124" s="95">
        <v>1</v>
      </c>
      <c r="G124" s="121">
        <f t="shared" si="1"/>
        <v>3.8954462233648863</v>
      </c>
    </row>
    <row r="125" spans="1:7" ht="34.5" customHeight="1" x14ac:dyDescent="0.5">
      <c r="A125" s="95"/>
      <c r="B125" s="96"/>
      <c r="C125" s="95"/>
      <c r="D125" s="95"/>
      <c r="E125" s="96" t="s">
        <v>239</v>
      </c>
      <c r="F125" s="95">
        <v>1</v>
      </c>
      <c r="G125" s="127">
        <f t="shared" si="1"/>
        <v>3.8954462233648863</v>
      </c>
    </row>
    <row r="126" spans="1:7" ht="34.5" customHeight="1" x14ac:dyDescent="0.5">
      <c r="A126" s="88"/>
      <c r="B126" s="100"/>
      <c r="C126" s="88"/>
      <c r="D126" s="88"/>
      <c r="E126" s="100" t="s">
        <v>151</v>
      </c>
      <c r="F126" s="88">
        <v>1</v>
      </c>
      <c r="G126" s="117">
        <f t="shared" si="1"/>
        <v>3.8954462233648863</v>
      </c>
    </row>
    <row r="127" spans="1:7" ht="34.5" customHeight="1" x14ac:dyDescent="0.45">
      <c r="B127" s="58" t="s">
        <v>228</v>
      </c>
      <c r="C127" s="57">
        <f>SUM(C108:C126)</f>
        <v>83</v>
      </c>
      <c r="E127" s="58" t="s">
        <v>261</v>
      </c>
      <c r="F127" s="150">
        <f>SUM(F108:F126)</f>
        <v>83</v>
      </c>
    </row>
    <row r="128" spans="1:7" ht="34.5" customHeight="1" x14ac:dyDescent="0.5">
      <c r="E128" s="58"/>
    </row>
    <row r="129" spans="1:10" ht="34.5" customHeight="1" x14ac:dyDescent="0.5">
      <c r="A129" s="252" t="s">
        <v>61</v>
      </c>
      <c r="B129" s="252" t="s">
        <v>60</v>
      </c>
      <c r="C129" s="255">
        <v>2556</v>
      </c>
      <c r="D129" s="255"/>
      <c r="E129" s="252" t="s">
        <v>60</v>
      </c>
      <c r="F129" s="255">
        <v>2557</v>
      </c>
      <c r="G129" s="255"/>
    </row>
    <row r="130" spans="1:10" ht="34.5" customHeight="1" x14ac:dyDescent="0.5">
      <c r="A130" s="253"/>
      <c r="B130" s="253"/>
      <c r="C130" s="89" t="s">
        <v>62</v>
      </c>
      <c r="D130" s="89" t="s">
        <v>63</v>
      </c>
      <c r="E130" s="253"/>
      <c r="F130" s="89" t="s">
        <v>62</v>
      </c>
      <c r="G130" s="89" t="s">
        <v>63</v>
      </c>
    </row>
    <row r="131" spans="1:10" ht="34.5" customHeight="1" x14ac:dyDescent="0.5">
      <c r="A131" s="91">
        <v>1</v>
      </c>
      <c r="B131" s="96" t="s">
        <v>59</v>
      </c>
      <c r="C131" s="91">
        <v>22</v>
      </c>
      <c r="D131" s="121">
        <f>C131*100000/25767</f>
        <v>85.380525478324984</v>
      </c>
      <c r="E131" s="5" t="s">
        <v>59</v>
      </c>
      <c r="F131" s="6">
        <v>24</v>
      </c>
      <c r="G131" s="121">
        <f>F131*100000/25743</f>
        <v>93.229227362778232</v>
      </c>
    </row>
    <row r="132" spans="1:10" ht="34.5" customHeight="1" x14ac:dyDescent="0.5">
      <c r="A132" s="91">
        <v>2</v>
      </c>
      <c r="B132" s="124" t="s">
        <v>164</v>
      </c>
      <c r="C132" s="95">
        <v>11</v>
      </c>
      <c r="D132" s="121">
        <f t="shared" ref="D132:D150" si="3">C132*100000/25767</f>
        <v>42.690262739162492</v>
      </c>
      <c r="E132" s="96" t="s">
        <v>216</v>
      </c>
      <c r="F132" s="7">
        <v>5</v>
      </c>
      <c r="G132" s="121">
        <f t="shared" ref="G132:G154" si="4">F132*100000/25743</f>
        <v>19.422755700578797</v>
      </c>
    </row>
    <row r="133" spans="1:10" ht="34.5" customHeight="1" x14ac:dyDescent="0.5">
      <c r="A133" s="91">
        <v>3</v>
      </c>
      <c r="B133" s="96" t="s">
        <v>56</v>
      </c>
      <c r="C133" s="95">
        <v>10</v>
      </c>
      <c r="D133" s="121">
        <f t="shared" si="3"/>
        <v>38.809329762874995</v>
      </c>
      <c r="E133" s="5" t="s">
        <v>191</v>
      </c>
      <c r="F133" s="6">
        <v>4</v>
      </c>
      <c r="G133" s="121">
        <f t="shared" si="4"/>
        <v>15.538204560463038</v>
      </c>
      <c r="H133" s="96"/>
      <c r="I133" s="7"/>
      <c r="J133" s="121"/>
    </row>
    <row r="134" spans="1:10" ht="34.5" customHeight="1" x14ac:dyDescent="0.5">
      <c r="A134" s="91">
        <v>4</v>
      </c>
      <c r="B134" s="96" t="s">
        <v>191</v>
      </c>
      <c r="C134" s="95">
        <v>7</v>
      </c>
      <c r="D134" s="121">
        <f t="shared" si="3"/>
        <v>27.166530834012498</v>
      </c>
      <c r="E134" s="5" t="s">
        <v>103</v>
      </c>
      <c r="F134" s="7">
        <v>4</v>
      </c>
      <c r="G134" s="121">
        <f t="shared" si="4"/>
        <v>15.538204560463038</v>
      </c>
      <c r="H134" s="96"/>
      <c r="I134" s="223"/>
      <c r="J134" s="121"/>
    </row>
    <row r="135" spans="1:10" ht="34.5" customHeight="1" x14ac:dyDescent="0.5">
      <c r="A135" s="91">
        <v>5</v>
      </c>
      <c r="B135" s="96" t="s">
        <v>149</v>
      </c>
      <c r="C135" s="95">
        <v>5</v>
      </c>
      <c r="D135" s="121">
        <f t="shared" si="3"/>
        <v>19.404664881437498</v>
      </c>
      <c r="E135" s="11" t="s">
        <v>329</v>
      </c>
      <c r="F135" s="7">
        <v>4</v>
      </c>
      <c r="G135" s="121">
        <f t="shared" si="4"/>
        <v>15.538204560463038</v>
      </c>
      <c r="H135" s="11"/>
      <c r="I135" s="7"/>
      <c r="J135" s="121"/>
    </row>
    <row r="136" spans="1:10" ht="34.5" customHeight="1" x14ac:dyDescent="0.5">
      <c r="A136" s="91">
        <v>6</v>
      </c>
      <c r="B136" s="96" t="s">
        <v>256</v>
      </c>
      <c r="C136" s="95">
        <v>4</v>
      </c>
      <c r="D136" s="121">
        <f t="shared" si="3"/>
        <v>15.523731905149997</v>
      </c>
      <c r="E136" s="5" t="s">
        <v>303</v>
      </c>
      <c r="F136" s="7">
        <v>3</v>
      </c>
      <c r="G136" s="121">
        <f t="shared" si="4"/>
        <v>11.653653420347279</v>
      </c>
      <c r="H136" s="96"/>
      <c r="I136" s="223"/>
      <c r="J136" s="121"/>
    </row>
    <row r="137" spans="1:10" ht="34.5" customHeight="1" x14ac:dyDescent="0.5">
      <c r="A137" s="91">
        <v>7</v>
      </c>
      <c r="B137" s="96" t="s">
        <v>103</v>
      </c>
      <c r="C137" s="95">
        <v>3</v>
      </c>
      <c r="D137" s="121">
        <f t="shared" si="3"/>
        <v>11.642798928862499</v>
      </c>
      <c r="E137" s="96" t="s">
        <v>56</v>
      </c>
      <c r="F137" s="10">
        <v>2</v>
      </c>
      <c r="G137" s="121">
        <f t="shared" si="4"/>
        <v>7.7691022802315191</v>
      </c>
      <c r="H137" s="96"/>
      <c r="I137" s="10"/>
      <c r="J137" s="121"/>
    </row>
    <row r="138" spans="1:10" ht="34.5" customHeight="1" x14ac:dyDescent="0.5">
      <c r="A138" s="91">
        <v>8</v>
      </c>
      <c r="B138" s="124" t="s">
        <v>251</v>
      </c>
      <c r="C138" s="151">
        <v>3</v>
      </c>
      <c r="D138" s="121">
        <f t="shared" si="3"/>
        <v>11.642798928862499</v>
      </c>
      <c r="E138" s="96" t="s">
        <v>327</v>
      </c>
      <c r="F138" s="223">
        <v>2</v>
      </c>
      <c r="G138" s="121">
        <f t="shared" si="4"/>
        <v>7.7691022802315191</v>
      </c>
      <c r="H138" s="5"/>
      <c r="I138" s="7"/>
      <c r="J138" s="121"/>
    </row>
    <row r="139" spans="1:10" ht="34.5" customHeight="1" x14ac:dyDescent="0.5">
      <c r="A139" s="91">
        <v>9</v>
      </c>
      <c r="B139" s="96" t="s">
        <v>216</v>
      </c>
      <c r="C139" s="95">
        <v>3</v>
      </c>
      <c r="D139" s="121">
        <f t="shared" si="3"/>
        <v>11.642798928862499</v>
      </c>
      <c r="E139" s="15" t="s">
        <v>251</v>
      </c>
      <c r="F139" s="7">
        <v>2</v>
      </c>
      <c r="G139" s="121">
        <f t="shared" si="4"/>
        <v>7.7691022802315191</v>
      </c>
    </row>
    <row r="140" spans="1:10" ht="34.5" customHeight="1" x14ac:dyDescent="0.5">
      <c r="A140" s="91">
        <v>10</v>
      </c>
      <c r="B140" s="92" t="s">
        <v>114</v>
      </c>
      <c r="C140" s="95">
        <v>2</v>
      </c>
      <c r="D140" s="121">
        <f t="shared" si="3"/>
        <v>7.7618659525749987</v>
      </c>
      <c r="E140" s="9" t="s">
        <v>233</v>
      </c>
      <c r="F140" s="7">
        <v>2</v>
      </c>
      <c r="G140" s="121">
        <f t="shared" si="4"/>
        <v>7.7691022802315191</v>
      </c>
    </row>
    <row r="141" spans="1:10" ht="34.5" customHeight="1" x14ac:dyDescent="0.5">
      <c r="A141" s="91">
        <v>11</v>
      </c>
      <c r="B141" s="96" t="s">
        <v>260</v>
      </c>
      <c r="C141" s="95">
        <v>2</v>
      </c>
      <c r="D141" s="121">
        <f t="shared" si="3"/>
        <v>7.7618659525749987</v>
      </c>
      <c r="E141" s="5" t="s">
        <v>286</v>
      </c>
      <c r="F141" s="7">
        <v>1</v>
      </c>
      <c r="G141" s="121">
        <f t="shared" si="4"/>
        <v>3.8845511401157595</v>
      </c>
    </row>
    <row r="142" spans="1:10" ht="34.5" customHeight="1" x14ac:dyDescent="0.5">
      <c r="A142" s="91">
        <v>12</v>
      </c>
      <c r="B142" s="96" t="s">
        <v>257</v>
      </c>
      <c r="C142" s="95">
        <v>2</v>
      </c>
      <c r="D142" s="121">
        <f t="shared" si="3"/>
        <v>7.7618659525749987</v>
      </c>
      <c r="E142" s="11" t="s">
        <v>291</v>
      </c>
      <c r="F142" s="7">
        <v>1</v>
      </c>
      <c r="G142" s="121">
        <f t="shared" si="4"/>
        <v>3.8845511401157595</v>
      </c>
    </row>
    <row r="143" spans="1:10" ht="34.5" customHeight="1" x14ac:dyDescent="0.5">
      <c r="A143" s="91">
        <v>13</v>
      </c>
      <c r="B143" s="99" t="s">
        <v>258</v>
      </c>
      <c r="C143" s="126">
        <v>1</v>
      </c>
      <c r="D143" s="121">
        <f t="shared" si="3"/>
        <v>3.8809329762874993</v>
      </c>
      <c r="E143" s="5" t="s">
        <v>178</v>
      </c>
      <c r="F143" s="7">
        <v>1</v>
      </c>
      <c r="G143" s="121">
        <f t="shared" si="4"/>
        <v>3.8845511401157595</v>
      </c>
    </row>
    <row r="144" spans="1:10" ht="34.5" customHeight="1" x14ac:dyDescent="0.5">
      <c r="A144" s="91">
        <v>14</v>
      </c>
      <c r="B144" s="152" t="s">
        <v>259</v>
      </c>
      <c r="C144" s="126">
        <v>1</v>
      </c>
      <c r="D144" s="121">
        <f t="shared" si="3"/>
        <v>3.8809329762874993</v>
      </c>
      <c r="E144" s="5" t="s">
        <v>290</v>
      </c>
      <c r="F144" s="7">
        <v>1</v>
      </c>
      <c r="G144" s="121">
        <f t="shared" si="4"/>
        <v>3.8845511401157595</v>
      </c>
    </row>
    <row r="145" spans="1:7" ht="34.5" customHeight="1" x14ac:dyDescent="0.5">
      <c r="A145" s="91">
        <v>15</v>
      </c>
      <c r="B145" s="124" t="s">
        <v>167</v>
      </c>
      <c r="C145" s="95">
        <v>1</v>
      </c>
      <c r="D145" s="121">
        <f t="shared" si="3"/>
        <v>3.8809329762874993</v>
      </c>
      <c r="E145" s="5" t="s">
        <v>292</v>
      </c>
      <c r="F145" s="7">
        <v>1</v>
      </c>
      <c r="G145" s="121">
        <f t="shared" si="4"/>
        <v>3.8845511401157595</v>
      </c>
    </row>
    <row r="146" spans="1:7" ht="34.5" customHeight="1" x14ac:dyDescent="0.5">
      <c r="A146" s="91">
        <v>16</v>
      </c>
      <c r="B146" s="96" t="s">
        <v>151</v>
      </c>
      <c r="C146" s="95">
        <v>2</v>
      </c>
      <c r="D146" s="121">
        <f t="shared" si="3"/>
        <v>7.7618659525749987</v>
      </c>
      <c r="E146" s="11" t="s">
        <v>293</v>
      </c>
      <c r="F146" s="7">
        <v>1</v>
      </c>
      <c r="G146" s="121">
        <f t="shared" si="4"/>
        <v>3.8845511401157595</v>
      </c>
    </row>
    <row r="147" spans="1:7" ht="34.5" customHeight="1" x14ac:dyDescent="0.5">
      <c r="A147" s="91">
        <v>17</v>
      </c>
      <c r="B147" s="96" t="s">
        <v>253</v>
      </c>
      <c r="C147" s="95">
        <v>1</v>
      </c>
      <c r="D147" s="121">
        <f t="shared" si="3"/>
        <v>3.8809329762874993</v>
      </c>
      <c r="E147" s="5" t="s">
        <v>294</v>
      </c>
      <c r="F147" s="7">
        <v>1</v>
      </c>
      <c r="G147" s="121">
        <f t="shared" si="4"/>
        <v>3.8845511401157595</v>
      </c>
    </row>
    <row r="148" spans="1:7" ht="34.5" customHeight="1" x14ac:dyDescent="0.5">
      <c r="A148" s="91">
        <v>18</v>
      </c>
      <c r="B148" s="124" t="s">
        <v>254</v>
      </c>
      <c r="C148" s="95">
        <v>1</v>
      </c>
      <c r="D148" s="121">
        <f t="shared" si="3"/>
        <v>3.8809329762874993</v>
      </c>
      <c r="E148" s="9" t="s">
        <v>119</v>
      </c>
      <c r="F148" s="10">
        <v>1</v>
      </c>
      <c r="G148" s="121">
        <f t="shared" si="4"/>
        <v>3.8845511401157595</v>
      </c>
    </row>
    <row r="149" spans="1:7" ht="34.5" customHeight="1" x14ac:dyDescent="0.5">
      <c r="A149" s="91">
        <v>19</v>
      </c>
      <c r="B149" s="96" t="s">
        <v>255</v>
      </c>
      <c r="C149" s="95">
        <v>1</v>
      </c>
      <c r="D149" s="121">
        <f t="shared" si="3"/>
        <v>3.8809329762874993</v>
      </c>
      <c r="E149" s="5" t="s">
        <v>328</v>
      </c>
      <c r="F149" s="7">
        <v>1</v>
      </c>
      <c r="G149" s="121">
        <f t="shared" si="4"/>
        <v>3.8845511401157595</v>
      </c>
    </row>
    <row r="150" spans="1:7" ht="34.5" customHeight="1" x14ac:dyDescent="0.5">
      <c r="A150" s="88">
        <v>20</v>
      </c>
      <c r="B150" s="100" t="s">
        <v>178</v>
      </c>
      <c r="C150" s="88">
        <v>1</v>
      </c>
      <c r="D150" s="220">
        <f t="shared" si="3"/>
        <v>3.8809329762874993</v>
      </c>
      <c r="E150" s="124" t="s">
        <v>151</v>
      </c>
      <c r="F150" s="95">
        <v>1</v>
      </c>
      <c r="G150" s="121">
        <f t="shared" si="4"/>
        <v>3.8845511401157595</v>
      </c>
    </row>
    <row r="151" spans="1:7" ht="34.5" customHeight="1" x14ac:dyDescent="0.5">
      <c r="B151" s="58" t="s">
        <v>271</v>
      </c>
      <c r="C151" s="151">
        <f>SUM(C131:C150)</f>
        <v>83</v>
      </c>
      <c r="E151" s="124" t="s">
        <v>330</v>
      </c>
      <c r="F151" s="95">
        <v>1</v>
      </c>
      <c r="G151" s="121">
        <f t="shared" si="4"/>
        <v>3.8845511401157595</v>
      </c>
    </row>
    <row r="152" spans="1:7" ht="34.5" customHeight="1" x14ac:dyDescent="0.45">
      <c r="B152" s="153"/>
      <c r="C152" s="154"/>
      <c r="E152" s="124" t="s">
        <v>285</v>
      </c>
      <c r="F152" s="95">
        <v>1</v>
      </c>
      <c r="G152" s="121">
        <f t="shared" si="4"/>
        <v>3.8845511401157595</v>
      </c>
    </row>
    <row r="153" spans="1:7" ht="34.5" customHeight="1" x14ac:dyDescent="0.5">
      <c r="B153" s="58">
        <v>57</v>
      </c>
      <c r="E153" s="124" t="s">
        <v>300</v>
      </c>
      <c r="F153" s="95">
        <v>1</v>
      </c>
      <c r="G153" s="121">
        <f t="shared" si="4"/>
        <v>3.8845511401157595</v>
      </c>
    </row>
    <row r="154" spans="1:7" ht="34.5" customHeight="1" x14ac:dyDescent="0.5">
      <c r="E154" s="129" t="s">
        <v>236</v>
      </c>
      <c r="F154" s="222">
        <v>1</v>
      </c>
      <c r="G154" s="117">
        <f t="shared" si="4"/>
        <v>3.8845511401157595</v>
      </c>
    </row>
    <row r="155" spans="1:7" ht="34.5" customHeight="1" x14ac:dyDescent="0.5">
      <c r="E155" s="233"/>
      <c r="F155" s="234"/>
      <c r="G155" s="235"/>
    </row>
    <row r="156" spans="1:7" ht="34.5" customHeight="1" x14ac:dyDescent="0.5">
      <c r="F156" s="221">
        <f>SUM(F131:F155)</f>
        <v>66</v>
      </c>
    </row>
    <row r="157" spans="1:7" ht="34.5" customHeight="1" x14ac:dyDescent="0.5">
      <c r="E157" s="131">
        <v>25743</v>
      </c>
    </row>
  </sheetData>
  <mergeCells count="51">
    <mergeCell ref="F129:G129"/>
    <mergeCell ref="E106:E107"/>
    <mergeCell ref="F106:G106"/>
    <mergeCell ref="A106:A107"/>
    <mergeCell ref="A129:A130"/>
    <mergeCell ref="B129:B130"/>
    <mergeCell ref="C129:D129"/>
    <mergeCell ref="E129:E130"/>
    <mergeCell ref="B106:B107"/>
    <mergeCell ref="B56:B57"/>
    <mergeCell ref="A56:A57"/>
    <mergeCell ref="B86:B87"/>
    <mergeCell ref="C106:D106"/>
    <mergeCell ref="A86:A87"/>
    <mergeCell ref="A85:G85"/>
    <mergeCell ref="A105:G105"/>
    <mergeCell ref="F86:G86"/>
    <mergeCell ref="C86:D86"/>
    <mergeCell ref="E86:E87"/>
    <mergeCell ref="E27:E28"/>
    <mergeCell ref="A40:G40"/>
    <mergeCell ref="F41:G41"/>
    <mergeCell ref="C41:D41"/>
    <mergeCell ref="F72:G72"/>
    <mergeCell ref="E72:E73"/>
    <mergeCell ref="E41:E42"/>
    <mergeCell ref="A41:A42"/>
    <mergeCell ref="B41:B42"/>
    <mergeCell ref="B72:B73"/>
    <mergeCell ref="C72:D72"/>
    <mergeCell ref="A72:A73"/>
    <mergeCell ref="A55:G55"/>
    <mergeCell ref="C56:D56"/>
    <mergeCell ref="F56:G56"/>
    <mergeCell ref="E56:E57"/>
    <mergeCell ref="A1:G1"/>
    <mergeCell ref="F27:G27"/>
    <mergeCell ref="A3:A4"/>
    <mergeCell ref="B3:B4"/>
    <mergeCell ref="C3:D3"/>
    <mergeCell ref="E3:E4"/>
    <mergeCell ref="F3:G3"/>
    <mergeCell ref="A14:A15"/>
    <mergeCell ref="B14:B15"/>
    <mergeCell ref="F14:G14"/>
    <mergeCell ref="A26:G26"/>
    <mergeCell ref="E14:E15"/>
    <mergeCell ref="C14:D14"/>
    <mergeCell ref="A27:A28"/>
    <mergeCell ref="B27:B28"/>
    <mergeCell ref="C27:D27"/>
  </mergeCells>
  <phoneticPr fontId="0" type="noConversion"/>
  <pageMargins left="0.25" right="0" top="0" bottom="0" header="0.51181102362204722" footer="0.3543307086614173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5"/>
  <sheetViews>
    <sheetView workbookViewId="0">
      <selection activeCell="Z6" sqref="Z6"/>
    </sheetView>
  </sheetViews>
  <sheetFormatPr defaultColWidth="7.42578125" defaultRowHeight="40.5" customHeight="1" x14ac:dyDescent="0.5"/>
  <cols>
    <col min="1" max="1" width="23.5703125" style="58" customWidth="1"/>
    <col min="2" max="2" width="10.7109375" style="58" customWidth="1"/>
    <col min="3" max="7" width="7.42578125" style="57" hidden="1" customWidth="1"/>
    <col min="8" max="17" width="7.42578125" style="57" customWidth="1"/>
    <col min="18" max="20" width="7.42578125" style="57"/>
    <col min="21" max="16384" width="7.42578125" style="58"/>
  </cols>
  <sheetData>
    <row r="1" spans="1:20" ht="40.5" customHeight="1" x14ac:dyDescent="0.5">
      <c r="A1" s="239" t="s">
        <v>297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3" spans="1:20" s="57" customFormat="1" ht="40.5" customHeight="1" x14ac:dyDescent="0.5">
      <c r="A3" s="242" t="s">
        <v>48</v>
      </c>
      <c r="B3" s="243"/>
      <c r="C3" s="89">
        <v>2540</v>
      </c>
      <c r="D3" s="89">
        <v>2541</v>
      </c>
      <c r="E3" s="89">
        <v>2542</v>
      </c>
      <c r="F3" s="89">
        <v>2543</v>
      </c>
      <c r="G3" s="89">
        <v>2544</v>
      </c>
      <c r="H3" s="89">
        <v>2545</v>
      </c>
      <c r="I3" s="89">
        <v>2546</v>
      </c>
      <c r="J3" s="89">
        <v>2547</v>
      </c>
      <c r="K3" s="89">
        <v>2548</v>
      </c>
      <c r="L3" s="89">
        <v>2549</v>
      </c>
      <c r="M3" s="89">
        <v>2550</v>
      </c>
      <c r="N3" s="89">
        <v>2551</v>
      </c>
      <c r="O3" s="89">
        <v>2552</v>
      </c>
      <c r="P3" s="89">
        <v>2553</v>
      </c>
      <c r="Q3" s="89">
        <v>2554</v>
      </c>
      <c r="R3" s="89">
        <v>2555</v>
      </c>
      <c r="S3" s="89">
        <v>2556</v>
      </c>
      <c r="T3" s="89">
        <v>2557</v>
      </c>
    </row>
    <row r="4" spans="1:20" ht="40.5" customHeight="1" x14ac:dyDescent="0.5">
      <c r="A4" s="110" t="s">
        <v>49</v>
      </c>
      <c r="B4" s="111"/>
      <c r="C4" s="91">
        <v>284</v>
      </c>
      <c r="D4" s="91">
        <v>252</v>
      </c>
      <c r="E4" s="91">
        <v>270</v>
      </c>
      <c r="F4" s="91">
        <v>273</v>
      </c>
      <c r="G4" s="91">
        <v>276</v>
      </c>
      <c r="H4" s="91">
        <v>378</v>
      </c>
      <c r="I4" s="91">
        <v>282</v>
      </c>
      <c r="J4" s="91">
        <v>298</v>
      </c>
      <c r="K4" s="91">
        <v>302</v>
      </c>
      <c r="L4" s="91">
        <v>301</v>
      </c>
      <c r="M4" s="91">
        <v>517</v>
      </c>
      <c r="N4" s="91">
        <v>547</v>
      </c>
      <c r="O4" s="86">
        <v>503</v>
      </c>
      <c r="P4" s="91">
        <v>532</v>
      </c>
      <c r="Q4" s="91">
        <v>545</v>
      </c>
      <c r="R4" s="86">
        <v>540</v>
      </c>
      <c r="S4" s="86">
        <v>454</v>
      </c>
      <c r="T4" s="91">
        <v>252</v>
      </c>
    </row>
    <row r="5" spans="1:20" ht="40.5" customHeight="1" x14ac:dyDescent="0.5">
      <c r="A5" s="112" t="s">
        <v>50</v>
      </c>
      <c r="B5" s="113" t="s">
        <v>54</v>
      </c>
      <c r="C5" s="114">
        <v>13.5</v>
      </c>
      <c r="D5" s="114">
        <v>15.1</v>
      </c>
      <c r="E5" s="114">
        <v>14.96</v>
      </c>
      <c r="F5" s="114">
        <v>15.09</v>
      </c>
      <c r="G5" s="114">
        <v>14.5</v>
      </c>
      <c r="H5" s="114">
        <v>18.489999999999998</v>
      </c>
      <c r="I5" s="114">
        <v>13.79</v>
      </c>
      <c r="J5" s="114">
        <v>12.35</v>
      </c>
      <c r="K5" s="114">
        <f>K4*1000/24245</f>
        <v>12.456176531243555</v>
      </c>
      <c r="L5" s="95">
        <v>11.69</v>
      </c>
      <c r="M5" s="95">
        <v>20.77</v>
      </c>
      <c r="N5" s="95">
        <v>22.1</v>
      </c>
      <c r="O5" s="114">
        <f>O4*1000/25078</f>
        <v>20.057420846957491</v>
      </c>
      <c r="P5" s="114">
        <f>P4*1000/25266</f>
        <v>21.055964537322886</v>
      </c>
      <c r="Q5" s="114">
        <f>Q4*1000/25428</f>
        <v>21.43306591159352</v>
      </c>
      <c r="R5" s="114">
        <f>R4*1000/25671</f>
        <v>21.035409606170386</v>
      </c>
      <c r="S5" s="114">
        <f>S4*1000/25767</f>
        <v>17.619435712345247</v>
      </c>
      <c r="T5" s="114">
        <f>T4*1000/25767</f>
        <v>9.7799511002444994</v>
      </c>
    </row>
    <row r="6" spans="1:20" ht="40.5" customHeight="1" x14ac:dyDescent="0.5">
      <c r="A6" s="112" t="s">
        <v>51</v>
      </c>
      <c r="B6" s="113"/>
      <c r="C6" s="95">
        <v>84</v>
      </c>
      <c r="D6" s="95">
        <v>81</v>
      </c>
      <c r="E6" s="95">
        <v>93</v>
      </c>
      <c r="F6" s="95">
        <v>96</v>
      </c>
      <c r="G6" s="95">
        <v>94</v>
      </c>
      <c r="H6" s="95">
        <v>155</v>
      </c>
      <c r="I6" s="95">
        <v>100</v>
      </c>
      <c r="J6" s="95">
        <v>74</v>
      </c>
      <c r="K6" s="95">
        <v>80</v>
      </c>
      <c r="L6" s="95">
        <v>91</v>
      </c>
      <c r="M6" s="95">
        <v>88</v>
      </c>
      <c r="N6" s="95">
        <v>68</v>
      </c>
      <c r="O6" s="95">
        <v>64</v>
      </c>
      <c r="P6" s="95">
        <v>62</v>
      </c>
      <c r="Q6" s="95">
        <v>83</v>
      </c>
      <c r="R6" s="95">
        <v>83</v>
      </c>
      <c r="S6" s="95">
        <v>83</v>
      </c>
      <c r="T6" s="95">
        <v>49</v>
      </c>
    </row>
    <row r="7" spans="1:20" ht="40.5" customHeight="1" x14ac:dyDescent="0.5">
      <c r="A7" s="112" t="s">
        <v>52</v>
      </c>
      <c r="B7" s="178" t="s">
        <v>54</v>
      </c>
      <c r="C7" s="176">
        <v>3.9</v>
      </c>
      <c r="D7" s="176">
        <v>4.8</v>
      </c>
      <c r="E7" s="176">
        <v>5.15</v>
      </c>
      <c r="F7" s="176">
        <v>5.31</v>
      </c>
      <c r="G7" s="176">
        <v>4.9400000000000004</v>
      </c>
      <c r="H7" s="176">
        <v>7.58</v>
      </c>
      <c r="I7" s="176">
        <v>4.8899999999999997</v>
      </c>
      <c r="J7" s="176">
        <v>3.07</v>
      </c>
      <c r="K7" s="176">
        <f>K6*1000/24245</f>
        <v>3.2996494122499485</v>
      </c>
      <c r="L7" s="126">
        <v>3.54</v>
      </c>
      <c r="M7" s="126">
        <v>3.54</v>
      </c>
      <c r="N7" s="126">
        <v>2.75</v>
      </c>
      <c r="O7" s="176">
        <f>O6*1000/25078</f>
        <v>2.5520376425552276</v>
      </c>
      <c r="P7" s="176">
        <f>P6*1000/25266</f>
        <v>2.4538906039737198</v>
      </c>
      <c r="Q7" s="176">
        <f>Q6*1000/25428</f>
        <v>3.2641182947931413</v>
      </c>
      <c r="R7" s="176">
        <f>R6*1000/25671</f>
        <v>3.2332203653928557</v>
      </c>
      <c r="S7" s="176">
        <f>S6*1000/25767</f>
        <v>3.2211743703186246</v>
      </c>
      <c r="T7" s="176">
        <f>T6*1000/25767</f>
        <v>1.9016571583808748</v>
      </c>
    </row>
    <row r="8" spans="1:20" s="174" customFormat="1" ht="40.5" customHeight="1" x14ac:dyDescent="0.45">
      <c r="A8" s="171" t="s">
        <v>295</v>
      </c>
      <c r="B8" s="172" t="s">
        <v>54</v>
      </c>
      <c r="C8" s="173"/>
      <c r="D8" s="173"/>
      <c r="E8" s="173"/>
      <c r="F8" s="173"/>
      <c r="G8" s="175"/>
      <c r="H8" s="180">
        <v>0</v>
      </c>
      <c r="I8" s="180">
        <v>0</v>
      </c>
      <c r="J8" s="180">
        <v>0</v>
      </c>
      <c r="K8" s="180">
        <v>0</v>
      </c>
      <c r="L8" s="181">
        <v>1</v>
      </c>
      <c r="M8" s="180">
        <v>0</v>
      </c>
      <c r="N8" s="180">
        <v>3</v>
      </c>
      <c r="O8" s="180">
        <v>2</v>
      </c>
      <c r="P8" s="180">
        <v>1</v>
      </c>
      <c r="Q8" s="180">
        <v>0</v>
      </c>
      <c r="R8" s="180">
        <v>3</v>
      </c>
      <c r="S8" s="180">
        <v>0</v>
      </c>
      <c r="T8" s="180">
        <v>1</v>
      </c>
    </row>
    <row r="9" spans="1:20" s="174" customFormat="1" ht="40.5" customHeight="1" x14ac:dyDescent="0.5">
      <c r="A9" s="171" t="s">
        <v>296</v>
      </c>
      <c r="B9" s="179" t="s">
        <v>54</v>
      </c>
      <c r="C9" s="177"/>
      <c r="D9" s="177"/>
      <c r="E9" s="177"/>
      <c r="F9" s="177"/>
      <c r="G9" s="177"/>
      <c r="H9" s="177">
        <f>H8*1000/H4</f>
        <v>0</v>
      </c>
      <c r="I9" s="177">
        <f t="shared" ref="I9:T9" si="0">I8*1000/I4</f>
        <v>0</v>
      </c>
      <c r="J9" s="177">
        <f t="shared" si="0"/>
        <v>0</v>
      </c>
      <c r="K9" s="177">
        <f t="shared" si="0"/>
        <v>0</v>
      </c>
      <c r="L9" s="177">
        <f t="shared" si="0"/>
        <v>3.3222591362126246</v>
      </c>
      <c r="M9" s="177">
        <f t="shared" si="0"/>
        <v>0</v>
      </c>
      <c r="N9" s="177">
        <f t="shared" si="0"/>
        <v>5.4844606946983543</v>
      </c>
      <c r="O9" s="177">
        <f t="shared" si="0"/>
        <v>3.9761431411530817</v>
      </c>
      <c r="P9" s="177">
        <f t="shared" si="0"/>
        <v>1.8796992481203008</v>
      </c>
      <c r="Q9" s="177">
        <f t="shared" si="0"/>
        <v>0</v>
      </c>
      <c r="R9" s="177">
        <f t="shared" si="0"/>
        <v>5.5555555555555554</v>
      </c>
      <c r="S9" s="177">
        <f t="shared" si="0"/>
        <v>0</v>
      </c>
      <c r="T9" s="177">
        <f t="shared" si="0"/>
        <v>3.9682539682539684</v>
      </c>
    </row>
    <row r="10" spans="1:20" ht="40.5" customHeight="1" x14ac:dyDescent="0.5">
      <c r="A10" s="112" t="s">
        <v>25</v>
      </c>
      <c r="B10" s="113"/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</row>
    <row r="11" spans="1:20" ht="40.5" customHeight="1" x14ac:dyDescent="0.5">
      <c r="A11" s="112" t="s">
        <v>53</v>
      </c>
      <c r="B11" s="113" t="s">
        <v>54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f>K10*1000/24245</f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0" ht="40.5" customHeight="1" x14ac:dyDescent="0.5">
      <c r="A12" s="115" t="s">
        <v>47</v>
      </c>
      <c r="B12" s="116" t="s">
        <v>54</v>
      </c>
      <c r="C12" s="117">
        <v>9.6</v>
      </c>
      <c r="D12" s="117">
        <v>10.3</v>
      </c>
      <c r="E12" s="117">
        <v>9.81</v>
      </c>
      <c r="F12" s="117">
        <v>9.7799999999999994</v>
      </c>
      <c r="G12" s="117">
        <v>9.56</v>
      </c>
      <c r="H12" s="117">
        <v>10.91</v>
      </c>
      <c r="I12" s="117">
        <v>8.9</v>
      </c>
      <c r="J12" s="117">
        <v>9.2799999999999994</v>
      </c>
      <c r="K12" s="117">
        <f t="shared" ref="K12:T12" si="1">K5-K7</f>
        <v>9.1565271189936066</v>
      </c>
      <c r="L12" s="117">
        <f t="shared" si="1"/>
        <v>8.1499999999999986</v>
      </c>
      <c r="M12" s="117">
        <f t="shared" si="1"/>
        <v>17.23</v>
      </c>
      <c r="N12" s="117">
        <f t="shared" si="1"/>
        <v>19.350000000000001</v>
      </c>
      <c r="O12" s="117">
        <f t="shared" si="1"/>
        <v>17.505383204402264</v>
      </c>
      <c r="P12" s="117">
        <f t="shared" si="1"/>
        <v>18.602073933349168</v>
      </c>
      <c r="Q12" s="117">
        <f t="shared" si="1"/>
        <v>18.168947616800377</v>
      </c>
      <c r="R12" s="117">
        <f t="shared" si="1"/>
        <v>17.80218924077753</v>
      </c>
      <c r="S12" s="117">
        <f t="shared" si="1"/>
        <v>14.398261342026622</v>
      </c>
      <c r="T12" s="117">
        <f t="shared" si="1"/>
        <v>7.8782939418636246</v>
      </c>
    </row>
    <row r="13" spans="1:20" ht="40.5" customHeight="1" x14ac:dyDescent="0.5">
      <c r="B13" s="118"/>
    </row>
    <row r="14" spans="1:20" ht="40.5" customHeight="1" x14ac:dyDescent="0.5">
      <c r="B14" s="118"/>
    </row>
    <row r="15" spans="1:20" ht="40.5" customHeight="1" x14ac:dyDescent="0.5">
      <c r="B15" s="118"/>
    </row>
  </sheetData>
  <mergeCells count="2">
    <mergeCell ref="A3:B3"/>
    <mergeCell ref="A1:Q1"/>
  </mergeCells>
  <phoneticPr fontId="0" type="noConversion"/>
  <pageMargins left="0" right="0" top="0.5511811023622047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4"/>
  <sheetViews>
    <sheetView workbookViewId="0">
      <selection activeCell="U3" sqref="U3:U13"/>
    </sheetView>
  </sheetViews>
  <sheetFormatPr defaultColWidth="7.5703125" defaultRowHeight="34.5" customHeight="1" x14ac:dyDescent="0.5"/>
  <cols>
    <col min="1" max="1" width="12.140625" style="66" customWidth="1"/>
    <col min="2" max="11" width="5.85546875" style="66" customWidth="1"/>
    <col min="12" max="18" width="5.85546875" style="61" customWidth="1"/>
    <col min="19" max="20" width="7" style="61" customWidth="1"/>
    <col min="21" max="21" width="7.5703125" style="61"/>
    <col min="22" max="16384" width="7.5703125" style="66"/>
  </cols>
  <sheetData>
    <row r="1" spans="1:21" s="58" customFormat="1" ht="34.5" customHeight="1" x14ac:dyDescent="0.5">
      <c r="A1" s="239" t="s">
        <v>279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57"/>
      <c r="T1" s="57"/>
      <c r="U1" s="182"/>
    </row>
    <row r="2" spans="1:21" s="58" customFormat="1" ht="34.5" customHeight="1" x14ac:dyDescent="0.5">
      <c r="L2" s="57"/>
      <c r="M2" s="57"/>
      <c r="N2" s="57"/>
      <c r="O2" s="57"/>
      <c r="P2" s="57"/>
      <c r="Q2" s="57"/>
      <c r="R2" s="57"/>
      <c r="S2" s="57"/>
      <c r="T2" s="57"/>
      <c r="U2" s="182"/>
    </row>
    <row r="3" spans="1:21" s="61" customFormat="1" ht="34.5" customHeight="1" x14ac:dyDescent="0.5">
      <c r="A3" s="59" t="s">
        <v>36</v>
      </c>
      <c r="B3" s="59" t="s">
        <v>93</v>
      </c>
      <c r="C3" s="59" t="s">
        <v>94</v>
      </c>
      <c r="D3" s="59" t="s">
        <v>95</v>
      </c>
      <c r="E3" s="59" t="s">
        <v>96</v>
      </c>
      <c r="F3" s="59" t="s">
        <v>97</v>
      </c>
      <c r="G3" s="59" t="s">
        <v>98</v>
      </c>
      <c r="H3" s="59" t="s">
        <v>3</v>
      </c>
      <c r="I3" s="59" t="s">
        <v>4</v>
      </c>
      <c r="J3" s="59" t="s">
        <v>5</v>
      </c>
      <c r="K3" s="59" t="s">
        <v>99</v>
      </c>
      <c r="L3" s="59" t="s">
        <v>112</v>
      </c>
      <c r="M3" s="59" t="s">
        <v>133</v>
      </c>
      <c r="N3" s="59" t="s">
        <v>141</v>
      </c>
      <c r="O3" s="60" t="s">
        <v>148</v>
      </c>
      <c r="P3" s="59" t="s">
        <v>174</v>
      </c>
      <c r="Q3" s="59" t="s">
        <v>187</v>
      </c>
      <c r="R3" s="59" t="s">
        <v>188</v>
      </c>
      <c r="S3" s="59" t="s">
        <v>243</v>
      </c>
      <c r="T3" s="59" t="s">
        <v>246</v>
      </c>
      <c r="U3" s="274" t="s">
        <v>278</v>
      </c>
    </row>
    <row r="4" spans="1:21" ht="34.5" customHeight="1" x14ac:dyDescent="0.5">
      <c r="A4" s="62" t="s">
        <v>37</v>
      </c>
      <c r="B4" s="63">
        <v>5811</v>
      </c>
      <c r="C4" s="63">
        <v>7409</v>
      </c>
      <c r="D4" s="63">
        <v>6266</v>
      </c>
      <c r="E4" s="63">
        <v>6179</v>
      </c>
      <c r="F4" s="63">
        <v>3236</v>
      </c>
      <c r="G4" s="63">
        <v>4128</v>
      </c>
      <c r="H4" s="63">
        <v>4847</v>
      </c>
      <c r="I4" s="63">
        <v>4743</v>
      </c>
      <c r="J4" s="63">
        <v>5898</v>
      </c>
      <c r="K4" s="63">
        <v>5984</v>
      </c>
      <c r="L4" s="64">
        <v>5111</v>
      </c>
      <c r="M4" s="64">
        <v>4613</v>
      </c>
      <c r="N4" s="64">
        <v>4474</v>
      </c>
      <c r="O4" s="63">
        <v>4031</v>
      </c>
      <c r="P4" s="65">
        <v>3866</v>
      </c>
      <c r="Q4" s="64">
        <v>7137</v>
      </c>
      <c r="R4" s="64">
        <v>7134</v>
      </c>
      <c r="S4" s="64">
        <v>9311</v>
      </c>
      <c r="T4" s="64">
        <v>9052</v>
      </c>
      <c r="U4" s="284">
        <v>7880</v>
      </c>
    </row>
    <row r="5" spans="1:21" ht="34.5" customHeight="1" x14ac:dyDescent="0.5">
      <c r="A5" s="67" t="s">
        <v>38</v>
      </c>
      <c r="B5" s="68">
        <v>118</v>
      </c>
      <c r="C5" s="68">
        <v>52</v>
      </c>
      <c r="D5" s="68">
        <v>328</v>
      </c>
      <c r="E5" s="68">
        <v>1214</v>
      </c>
      <c r="F5" s="68">
        <v>2852</v>
      </c>
      <c r="G5" s="68">
        <v>3657</v>
      </c>
      <c r="H5" s="68">
        <v>3768</v>
      </c>
      <c r="I5" s="68">
        <v>4708</v>
      </c>
      <c r="J5" s="68">
        <v>5378</v>
      </c>
      <c r="K5" s="68">
        <v>6355</v>
      </c>
      <c r="L5" s="68">
        <v>6771</v>
      </c>
      <c r="M5" s="68">
        <v>7207</v>
      </c>
      <c r="N5" s="68">
        <v>7309</v>
      </c>
      <c r="O5" s="68">
        <v>8010</v>
      </c>
      <c r="P5" s="69">
        <v>7091</v>
      </c>
      <c r="Q5" s="68">
        <v>3379</v>
      </c>
      <c r="R5" s="69">
        <v>383</v>
      </c>
      <c r="S5" s="68">
        <v>344</v>
      </c>
      <c r="T5" s="68">
        <v>275</v>
      </c>
      <c r="U5" s="278">
        <v>302</v>
      </c>
    </row>
    <row r="6" spans="1:21" ht="34.5" customHeight="1" x14ac:dyDescent="0.5">
      <c r="A6" s="67" t="s">
        <v>39</v>
      </c>
      <c r="B6" s="68">
        <v>5946</v>
      </c>
      <c r="C6" s="68">
        <v>6971</v>
      </c>
      <c r="D6" s="68">
        <v>4737</v>
      </c>
      <c r="E6" s="68">
        <v>6209</v>
      </c>
      <c r="F6" s="68">
        <v>12990</v>
      </c>
      <c r="G6" s="68">
        <v>12021</v>
      </c>
      <c r="H6" s="68">
        <v>14685</v>
      </c>
      <c r="I6" s="68">
        <v>14091</v>
      </c>
      <c r="J6" s="68">
        <v>13227</v>
      </c>
      <c r="K6" s="68">
        <v>13578</v>
      </c>
      <c r="L6" s="68">
        <v>15816</v>
      </c>
      <c r="M6" s="68">
        <v>16260</v>
      </c>
      <c r="N6" s="68">
        <v>14866</v>
      </c>
      <c r="O6" s="68">
        <v>15844</v>
      </c>
      <c r="P6" s="69">
        <v>15388</v>
      </c>
      <c r="Q6" s="68">
        <v>8744</v>
      </c>
      <c r="R6" s="68">
        <v>3508</v>
      </c>
      <c r="S6" s="68">
        <v>3612</v>
      </c>
      <c r="T6" s="68">
        <v>3537</v>
      </c>
      <c r="U6" s="278">
        <v>3174</v>
      </c>
    </row>
    <row r="7" spans="1:21" ht="34.5" customHeight="1" x14ac:dyDescent="0.5">
      <c r="A7" s="67" t="s">
        <v>40</v>
      </c>
      <c r="B7" s="68">
        <v>494</v>
      </c>
      <c r="C7" s="68">
        <v>453</v>
      </c>
      <c r="D7" s="68">
        <v>566</v>
      </c>
      <c r="E7" s="68">
        <v>653</v>
      </c>
      <c r="F7" s="68">
        <v>696</v>
      </c>
      <c r="G7" s="68">
        <v>727</v>
      </c>
      <c r="H7" s="68">
        <v>769</v>
      </c>
      <c r="I7" s="68">
        <v>1147</v>
      </c>
      <c r="J7" s="68">
        <v>1107</v>
      </c>
      <c r="K7" s="68">
        <v>995</v>
      </c>
      <c r="L7" s="68">
        <v>1006</v>
      </c>
      <c r="M7" s="68">
        <v>1155</v>
      </c>
      <c r="N7" s="68">
        <v>1422</v>
      </c>
      <c r="O7" s="68">
        <v>1395</v>
      </c>
      <c r="P7" s="69">
        <v>1337</v>
      </c>
      <c r="Q7" s="68">
        <v>769</v>
      </c>
      <c r="R7" s="69">
        <v>216</v>
      </c>
      <c r="S7" s="68">
        <v>339</v>
      </c>
      <c r="T7" s="68">
        <v>424</v>
      </c>
      <c r="U7" s="278">
        <v>359</v>
      </c>
    </row>
    <row r="8" spans="1:21" ht="34.5" customHeight="1" x14ac:dyDescent="0.5">
      <c r="A8" s="67" t="s">
        <v>41</v>
      </c>
      <c r="B8" s="68">
        <v>345</v>
      </c>
      <c r="C8" s="68">
        <v>1028</v>
      </c>
      <c r="D8" s="68">
        <v>1352</v>
      </c>
      <c r="E8" s="68">
        <v>1213</v>
      </c>
      <c r="F8" s="68">
        <v>460</v>
      </c>
      <c r="G8" s="68">
        <v>583</v>
      </c>
      <c r="H8" s="68">
        <v>534</v>
      </c>
      <c r="I8" s="68">
        <v>554</v>
      </c>
      <c r="J8" s="68">
        <v>715</v>
      </c>
      <c r="K8" s="68">
        <v>648</v>
      </c>
      <c r="L8" s="69">
        <v>761</v>
      </c>
      <c r="M8" s="69">
        <v>898</v>
      </c>
      <c r="N8" s="68">
        <v>739</v>
      </c>
      <c r="O8" s="68">
        <v>671</v>
      </c>
      <c r="P8" s="69">
        <v>802</v>
      </c>
      <c r="Q8" s="68">
        <v>486</v>
      </c>
      <c r="R8" s="69">
        <v>73</v>
      </c>
      <c r="S8" s="68">
        <v>140</v>
      </c>
      <c r="T8" s="68">
        <v>110</v>
      </c>
      <c r="U8" s="278">
        <v>103</v>
      </c>
    </row>
    <row r="9" spans="1:21" ht="34.5" customHeight="1" x14ac:dyDescent="0.5">
      <c r="A9" s="67" t="s">
        <v>42</v>
      </c>
      <c r="B9" s="68">
        <v>17227</v>
      </c>
      <c r="C9" s="68">
        <v>21773</v>
      </c>
      <c r="D9" s="68">
        <v>25517</v>
      </c>
      <c r="E9" s="68">
        <v>23383</v>
      </c>
      <c r="F9" s="68">
        <v>24876</v>
      </c>
      <c r="G9" s="68">
        <v>30347</v>
      </c>
      <c r="H9" s="68">
        <v>34339</v>
      </c>
      <c r="I9" s="68">
        <v>32453</v>
      </c>
      <c r="J9" s="68">
        <v>35301</v>
      </c>
      <c r="K9" s="68">
        <v>38815</v>
      </c>
      <c r="L9" s="68">
        <v>39478</v>
      </c>
      <c r="M9" s="68">
        <v>39104</v>
      </c>
      <c r="N9" s="68">
        <v>33483</v>
      </c>
      <c r="O9" s="68">
        <v>37412</v>
      </c>
      <c r="P9" s="69">
        <v>43788</v>
      </c>
      <c r="Q9" s="68">
        <v>86357</v>
      </c>
      <c r="R9" s="68">
        <v>80482</v>
      </c>
      <c r="S9" s="68">
        <v>79147</v>
      </c>
      <c r="T9" s="68">
        <v>78533</v>
      </c>
      <c r="U9" s="278">
        <v>77009</v>
      </c>
    </row>
    <row r="10" spans="1:21" ht="34.5" customHeight="1" x14ac:dyDescent="0.5">
      <c r="A10" s="67" t="s">
        <v>43</v>
      </c>
      <c r="B10" s="68">
        <v>701</v>
      </c>
      <c r="C10" s="68">
        <v>1067</v>
      </c>
      <c r="D10" s="68">
        <v>823</v>
      </c>
      <c r="E10" s="68">
        <v>651</v>
      </c>
      <c r="F10" s="68">
        <v>947</v>
      </c>
      <c r="G10" s="68">
        <v>1458</v>
      </c>
      <c r="H10" s="68">
        <v>2215</v>
      </c>
      <c r="I10" s="68">
        <v>1357</v>
      </c>
      <c r="J10" s="68">
        <v>1616</v>
      </c>
      <c r="K10" s="68">
        <v>1728</v>
      </c>
      <c r="L10" s="68">
        <v>1719</v>
      </c>
      <c r="M10" s="68">
        <v>1500</v>
      </c>
      <c r="N10" s="68">
        <v>1659</v>
      </c>
      <c r="O10" s="68">
        <v>1535</v>
      </c>
      <c r="P10" s="69">
        <v>1343</v>
      </c>
      <c r="Q10" s="68">
        <v>1930</v>
      </c>
      <c r="R10" s="68">
        <v>1598</v>
      </c>
      <c r="S10" s="68">
        <v>1502</v>
      </c>
      <c r="T10" s="68">
        <v>1424</v>
      </c>
      <c r="U10" s="278">
        <v>1185</v>
      </c>
    </row>
    <row r="11" spans="1:21" ht="34.5" customHeight="1" x14ac:dyDescent="0.5">
      <c r="A11" s="67" t="s">
        <v>44</v>
      </c>
      <c r="B11" s="68">
        <v>3364</v>
      </c>
      <c r="C11" s="68">
        <v>3375</v>
      </c>
      <c r="D11" s="68">
        <v>3340</v>
      </c>
      <c r="E11" s="68">
        <v>3804</v>
      </c>
      <c r="F11" s="68">
        <v>5020</v>
      </c>
      <c r="G11" s="68">
        <v>6346</v>
      </c>
      <c r="H11" s="68">
        <v>6653</v>
      </c>
      <c r="I11" s="68">
        <v>5832</v>
      </c>
      <c r="J11" s="68">
        <v>6182</v>
      </c>
      <c r="K11" s="68">
        <v>7084</v>
      </c>
      <c r="L11" s="68">
        <v>8066</v>
      </c>
      <c r="M11" s="68">
        <v>7617</v>
      </c>
      <c r="N11" s="68">
        <v>6561</v>
      </c>
      <c r="O11" s="68">
        <v>6636</v>
      </c>
      <c r="P11" s="69">
        <v>5841</v>
      </c>
      <c r="Q11" s="68">
        <v>10487</v>
      </c>
      <c r="R11" s="68">
        <v>9459</v>
      </c>
      <c r="S11" s="68">
        <v>9061</v>
      </c>
      <c r="T11" s="68">
        <v>8891</v>
      </c>
      <c r="U11" s="278">
        <v>8074</v>
      </c>
    </row>
    <row r="12" spans="1:21" ht="34.5" customHeight="1" x14ac:dyDescent="0.5">
      <c r="A12" s="67" t="s">
        <v>45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513</v>
      </c>
      <c r="J12" s="68">
        <v>509</v>
      </c>
      <c r="K12" s="68">
        <v>429</v>
      </c>
      <c r="L12" s="69">
        <v>480</v>
      </c>
      <c r="M12" s="69">
        <v>536</v>
      </c>
      <c r="N12" s="68">
        <v>436</v>
      </c>
      <c r="O12" s="68">
        <v>412</v>
      </c>
      <c r="P12" s="69">
        <v>994</v>
      </c>
      <c r="Q12" s="68">
        <v>1134</v>
      </c>
      <c r="R12" s="68">
        <v>969</v>
      </c>
      <c r="S12" s="68">
        <v>1255</v>
      </c>
      <c r="T12" s="68">
        <v>1354</v>
      </c>
      <c r="U12" s="278">
        <v>1346</v>
      </c>
    </row>
    <row r="13" spans="1:21" ht="34.5" customHeight="1" x14ac:dyDescent="0.5">
      <c r="A13" s="70" t="s">
        <v>46</v>
      </c>
      <c r="B13" s="71">
        <v>0</v>
      </c>
      <c r="C13" s="71">
        <v>3453</v>
      </c>
      <c r="D13" s="71">
        <v>3903</v>
      </c>
      <c r="E13" s="71">
        <v>1653</v>
      </c>
      <c r="F13" s="71">
        <v>144</v>
      </c>
      <c r="G13" s="71">
        <v>0</v>
      </c>
      <c r="H13" s="71">
        <v>30</v>
      </c>
      <c r="I13" s="71">
        <v>6391</v>
      </c>
      <c r="J13" s="71">
        <v>0</v>
      </c>
      <c r="K13" s="71">
        <v>0</v>
      </c>
      <c r="L13" s="72">
        <v>0</v>
      </c>
      <c r="M13" s="72">
        <v>0</v>
      </c>
      <c r="N13" s="71">
        <v>0</v>
      </c>
      <c r="O13" s="71">
        <v>0</v>
      </c>
      <c r="P13" s="72">
        <v>0</v>
      </c>
      <c r="Q13" s="71">
        <v>0</v>
      </c>
      <c r="R13" s="71">
        <v>8729</v>
      </c>
      <c r="S13" s="71">
        <v>6923</v>
      </c>
      <c r="T13" s="71">
        <v>9709</v>
      </c>
      <c r="U13" s="281">
        <v>8016</v>
      </c>
    </row>
    <row r="14" spans="1:21" ht="34.5" customHeight="1" x14ac:dyDescent="0.5">
      <c r="N14" s="73"/>
      <c r="O14" s="73"/>
    </row>
  </sheetData>
  <mergeCells count="1">
    <mergeCell ref="A1:R1"/>
  </mergeCells>
  <phoneticPr fontId="0" type="noConversion"/>
  <pageMargins left="0.25" right="0" top="0.59055118110236227" bottom="0.39370078740157483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25"/>
  <sheetViews>
    <sheetView topLeftCell="A113" workbookViewId="0">
      <selection activeCell="A113" sqref="A113:C124"/>
    </sheetView>
  </sheetViews>
  <sheetFormatPr defaultColWidth="36.28515625" defaultRowHeight="31.5" customHeight="1" x14ac:dyDescent="0.5"/>
  <cols>
    <col min="1" max="1" width="7.85546875" style="61" customWidth="1"/>
    <col min="2" max="2" width="33.42578125" style="66" customWidth="1"/>
    <col min="3" max="3" width="14.140625" style="61" customWidth="1"/>
    <col min="4" max="4" width="34" style="78" customWidth="1"/>
    <col min="5" max="5" width="14.85546875" style="79" customWidth="1"/>
    <col min="6" max="7" width="36.28515625" style="78" customWidth="1"/>
    <col min="8" max="16" width="36.28515625" style="79" customWidth="1"/>
    <col min="17" max="16384" width="36.28515625" style="66"/>
  </cols>
  <sheetData>
    <row r="1" spans="1:16" ht="31.5" customHeight="1" x14ac:dyDescent="0.5">
      <c r="A1" s="239" t="s">
        <v>76</v>
      </c>
      <c r="B1" s="239"/>
      <c r="C1" s="239"/>
      <c r="D1" s="239"/>
      <c r="E1" s="239"/>
    </row>
    <row r="3" spans="1:16" ht="31.5" customHeight="1" x14ac:dyDescent="0.5">
      <c r="A3" s="76" t="s">
        <v>75</v>
      </c>
      <c r="B3" s="244">
        <v>2541</v>
      </c>
      <c r="C3" s="245"/>
      <c r="D3" s="244">
        <v>2542</v>
      </c>
      <c r="E3" s="245"/>
    </row>
    <row r="4" spans="1:16" s="61" customFormat="1" ht="31.5" customHeight="1" x14ac:dyDescent="0.5">
      <c r="A4" s="72"/>
      <c r="B4" s="59" t="s">
        <v>64</v>
      </c>
      <c r="C4" s="80" t="s">
        <v>62</v>
      </c>
      <c r="D4" s="59" t="s">
        <v>64</v>
      </c>
      <c r="E4" s="59" t="s">
        <v>62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31.5" customHeight="1" x14ac:dyDescent="0.5">
      <c r="A5" s="65">
        <v>1</v>
      </c>
      <c r="B5" s="77" t="s">
        <v>65</v>
      </c>
      <c r="C5" s="81">
        <v>11508</v>
      </c>
      <c r="D5" s="77" t="s">
        <v>65</v>
      </c>
      <c r="E5" s="64">
        <v>13102</v>
      </c>
    </row>
    <row r="6" spans="1:16" ht="31.5" customHeight="1" x14ac:dyDescent="0.5">
      <c r="A6" s="69">
        <v>2</v>
      </c>
      <c r="B6" s="67" t="s">
        <v>66</v>
      </c>
      <c r="C6" s="82">
        <v>6363</v>
      </c>
      <c r="D6" s="67" t="s">
        <v>66</v>
      </c>
      <c r="E6" s="68">
        <v>6986</v>
      </c>
    </row>
    <row r="7" spans="1:16" ht="31.5" customHeight="1" x14ac:dyDescent="0.5">
      <c r="A7" s="69">
        <v>3</v>
      </c>
      <c r="B7" s="67" t="s">
        <v>67</v>
      </c>
      <c r="C7" s="82">
        <v>3956</v>
      </c>
      <c r="D7" s="67" t="s">
        <v>67</v>
      </c>
      <c r="E7" s="68">
        <v>6157</v>
      </c>
    </row>
    <row r="8" spans="1:16" ht="31.5" customHeight="1" x14ac:dyDescent="0.5">
      <c r="A8" s="69">
        <v>4</v>
      </c>
      <c r="B8" s="67" t="s">
        <v>71</v>
      </c>
      <c r="C8" s="82">
        <v>3447</v>
      </c>
      <c r="D8" s="67" t="s">
        <v>68</v>
      </c>
      <c r="E8" s="68">
        <v>4571</v>
      </c>
    </row>
    <row r="9" spans="1:16" ht="31.5" customHeight="1" x14ac:dyDescent="0.5">
      <c r="A9" s="69">
        <v>5</v>
      </c>
      <c r="B9" s="67" t="s">
        <v>68</v>
      </c>
      <c r="C9" s="82">
        <v>2768</v>
      </c>
      <c r="D9" s="67" t="s">
        <v>69</v>
      </c>
      <c r="E9" s="68">
        <v>3493</v>
      </c>
    </row>
    <row r="10" spans="1:16" ht="31.5" customHeight="1" x14ac:dyDescent="0.5">
      <c r="A10" s="69">
        <v>6</v>
      </c>
      <c r="B10" s="67" t="s">
        <v>69</v>
      </c>
      <c r="C10" s="82">
        <v>2639</v>
      </c>
      <c r="D10" s="67" t="s">
        <v>71</v>
      </c>
      <c r="E10" s="68">
        <v>2937</v>
      </c>
    </row>
    <row r="11" spans="1:16" ht="31.5" customHeight="1" x14ac:dyDescent="0.5">
      <c r="A11" s="69">
        <v>7</v>
      </c>
      <c r="B11" s="67" t="s">
        <v>72</v>
      </c>
      <c r="C11" s="82">
        <v>2206</v>
      </c>
      <c r="D11" s="67" t="s">
        <v>72</v>
      </c>
      <c r="E11" s="68">
        <v>2326</v>
      </c>
    </row>
    <row r="12" spans="1:16" ht="31.5" customHeight="1" x14ac:dyDescent="0.5">
      <c r="A12" s="69">
        <v>8</v>
      </c>
      <c r="B12" s="67" t="s">
        <v>70</v>
      </c>
      <c r="C12" s="82">
        <v>1229</v>
      </c>
      <c r="D12" s="67" t="s">
        <v>107</v>
      </c>
      <c r="E12" s="68">
        <v>1682</v>
      </c>
    </row>
    <row r="13" spans="1:16" ht="31.5" customHeight="1" x14ac:dyDescent="0.5">
      <c r="A13" s="69">
        <v>9</v>
      </c>
      <c r="B13" s="67" t="s">
        <v>73</v>
      </c>
      <c r="C13" s="82">
        <v>914</v>
      </c>
      <c r="D13" s="67" t="s">
        <v>70</v>
      </c>
      <c r="E13" s="68">
        <v>1320</v>
      </c>
    </row>
    <row r="14" spans="1:16" ht="31.5" customHeight="1" x14ac:dyDescent="0.5">
      <c r="A14" s="72">
        <v>10</v>
      </c>
      <c r="B14" s="70" t="s">
        <v>107</v>
      </c>
      <c r="C14" s="83">
        <v>911</v>
      </c>
      <c r="D14" s="70" t="s">
        <v>73</v>
      </c>
      <c r="E14" s="71">
        <v>974</v>
      </c>
    </row>
    <row r="16" spans="1:16" ht="31.5" customHeight="1" x14ac:dyDescent="0.5">
      <c r="A16" s="240" t="s">
        <v>75</v>
      </c>
      <c r="B16" s="244">
        <v>2543</v>
      </c>
      <c r="C16" s="246"/>
      <c r="D16" s="244">
        <v>2544</v>
      </c>
      <c r="E16" s="245"/>
    </row>
    <row r="17" spans="1:16" s="61" customFormat="1" ht="31.5" customHeight="1" x14ac:dyDescent="0.5">
      <c r="A17" s="241"/>
      <c r="B17" s="59" t="s">
        <v>64</v>
      </c>
      <c r="C17" s="80" t="s">
        <v>62</v>
      </c>
      <c r="D17" s="59" t="s">
        <v>64</v>
      </c>
      <c r="E17" s="59" t="s">
        <v>62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31.5" customHeight="1" x14ac:dyDescent="0.5">
      <c r="A18" s="65">
        <v>1</v>
      </c>
      <c r="B18" s="77" t="s">
        <v>65</v>
      </c>
      <c r="C18" s="81">
        <v>12444</v>
      </c>
      <c r="D18" s="77" t="s">
        <v>65</v>
      </c>
      <c r="E18" s="64">
        <v>13815</v>
      </c>
    </row>
    <row r="19" spans="1:16" ht="31.5" customHeight="1" x14ac:dyDescent="0.5">
      <c r="A19" s="69">
        <v>2</v>
      </c>
      <c r="B19" s="67" t="s">
        <v>66</v>
      </c>
      <c r="C19" s="82">
        <v>8477</v>
      </c>
      <c r="D19" s="67" t="s">
        <v>66</v>
      </c>
      <c r="E19" s="68">
        <v>9171</v>
      </c>
    </row>
    <row r="20" spans="1:16" ht="31.5" customHeight="1" x14ac:dyDescent="0.5">
      <c r="A20" s="69">
        <v>3</v>
      </c>
      <c r="B20" s="67" t="s">
        <v>108</v>
      </c>
      <c r="C20" s="82">
        <v>6683</v>
      </c>
      <c r="D20" s="67" t="s">
        <v>108</v>
      </c>
      <c r="E20" s="68">
        <v>6886</v>
      </c>
    </row>
    <row r="21" spans="1:16" ht="31.5" customHeight="1" x14ac:dyDescent="0.5">
      <c r="A21" s="69">
        <v>4</v>
      </c>
      <c r="B21" s="67" t="s">
        <v>68</v>
      </c>
      <c r="C21" s="82">
        <v>5732</v>
      </c>
      <c r="D21" s="67" t="s">
        <v>68</v>
      </c>
      <c r="E21" s="68">
        <v>6415</v>
      </c>
    </row>
    <row r="22" spans="1:16" ht="31.5" customHeight="1" x14ac:dyDescent="0.5">
      <c r="A22" s="69">
        <v>5</v>
      </c>
      <c r="B22" s="67" t="s">
        <v>69</v>
      </c>
      <c r="C22" s="82">
        <v>3982</v>
      </c>
      <c r="D22" s="67" t="s">
        <v>69</v>
      </c>
      <c r="E22" s="68">
        <v>4339</v>
      </c>
    </row>
    <row r="23" spans="1:16" ht="31.5" customHeight="1" x14ac:dyDescent="0.5">
      <c r="A23" s="69">
        <v>6</v>
      </c>
      <c r="B23" s="67" t="s">
        <v>71</v>
      </c>
      <c r="C23" s="82">
        <v>2837</v>
      </c>
      <c r="D23" s="67" t="s">
        <v>70</v>
      </c>
      <c r="E23" s="68">
        <v>3077</v>
      </c>
    </row>
    <row r="24" spans="1:16" ht="31.5" customHeight="1" x14ac:dyDescent="0.5">
      <c r="A24" s="69">
        <v>7</v>
      </c>
      <c r="B24" s="67" t="s">
        <v>70</v>
      </c>
      <c r="C24" s="82">
        <v>2647</v>
      </c>
      <c r="D24" s="67" t="s">
        <v>71</v>
      </c>
      <c r="E24" s="68">
        <v>2994</v>
      </c>
    </row>
    <row r="25" spans="1:16" ht="31.5" customHeight="1" x14ac:dyDescent="0.5">
      <c r="A25" s="69">
        <v>8</v>
      </c>
      <c r="B25" s="67" t="s">
        <v>72</v>
      </c>
      <c r="C25" s="82">
        <v>2588</v>
      </c>
      <c r="D25" s="67" t="s">
        <v>72</v>
      </c>
      <c r="E25" s="68">
        <v>2887</v>
      </c>
    </row>
    <row r="26" spans="1:16" ht="31.5" customHeight="1" x14ac:dyDescent="0.5">
      <c r="A26" s="69">
        <v>9</v>
      </c>
      <c r="B26" s="84" t="s">
        <v>107</v>
      </c>
      <c r="C26" s="82">
        <v>1993</v>
      </c>
      <c r="D26" s="84" t="s">
        <v>107</v>
      </c>
      <c r="E26" s="68">
        <v>1786</v>
      </c>
    </row>
    <row r="27" spans="1:16" ht="31.5" customHeight="1" x14ac:dyDescent="0.5">
      <c r="A27" s="72">
        <v>10</v>
      </c>
      <c r="B27" s="70" t="s">
        <v>73</v>
      </c>
      <c r="C27" s="83">
        <v>1200</v>
      </c>
      <c r="D27" s="70" t="s">
        <v>73</v>
      </c>
      <c r="E27" s="71">
        <v>1267</v>
      </c>
    </row>
    <row r="28" spans="1:16" ht="31.5" customHeight="1" x14ac:dyDescent="0.5">
      <c r="A28" s="239" t="s">
        <v>76</v>
      </c>
      <c r="B28" s="239"/>
      <c r="C28" s="239"/>
      <c r="D28" s="239"/>
      <c r="E28" s="239"/>
    </row>
    <row r="29" spans="1:16" ht="31.5" customHeight="1" x14ac:dyDescent="0.5">
      <c r="A29" s="74"/>
      <c r="B29" s="74"/>
      <c r="C29" s="74"/>
      <c r="D29" s="74"/>
      <c r="E29" s="74"/>
    </row>
    <row r="30" spans="1:16" ht="31.5" customHeight="1" x14ac:dyDescent="0.5">
      <c r="A30" s="240" t="s">
        <v>75</v>
      </c>
      <c r="B30" s="244">
        <v>2545</v>
      </c>
      <c r="C30" s="246"/>
      <c r="D30" s="244">
        <v>2546</v>
      </c>
      <c r="E30" s="245"/>
    </row>
    <row r="31" spans="1:16" s="61" customFormat="1" ht="31.5" customHeight="1" x14ac:dyDescent="0.5">
      <c r="A31" s="241"/>
      <c r="B31" s="59" t="s">
        <v>64</v>
      </c>
      <c r="C31" s="80" t="s">
        <v>62</v>
      </c>
      <c r="D31" s="59" t="s">
        <v>64</v>
      </c>
      <c r="E31" s="59" t="s">
        <v>62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ht="31.5" customHeight="1" x14ac:dyDescent="0.5">
      <c r="A32" s="65">
        <v>1</v>
      </c>
      <c r="B32" s="77" t="s">
        <v>65</v>
      </c>
      <c r="C32" s="81">
        <v>15808</v>
      </c>
      <c r="D32" s="77" t="s">
        <v>65</v>
      </c>
      <c r="E32" s="64">
        <v>14412</v>
      </c>
    </row>
    <row r="33" spans="1:16" ht="31.5" customHeight="1" x14ac:dyDescent="0.5">
      <c r="A33" s="69">
        <v>2</v>
      </c>
      <c r="B33" s="67" t="s">
        <v>66</v>
      </c>
      <c r="C33" s="82">
        <v>9926</v>
      </c>
      <c r="D33" s="67" t="s">
        <v>66</v>
      </c>
      <c r="E33" s="68">
        <v>10475</v>
      </c>
    </row>
    <row r="34" spans="1:16" ht="31.5" customHeight="1" x14ac:dyDescent="0.5">
      <c r="A34" s="65">
        <v>3</v>
      </c>
      <c r="B34" s="67" t="s">
        <v>108</v>
      </c>
      <c r="C34" s="82">
        <v>6989</v>
      </c>
      <c r="D34" s="67" t="s">
        <v>108</v>
      </c>
      <c r="E34" s="68">
        <v>7472</v>
      </c>
    </row>
    <row r="35" spans="1:16" ht="31.5" customHeight="1" x14ac:dyDescent="0.5">
      <c r="A35" s="69">
        <v>4</v>
      </c>
      <c r="B35" s="67" t="s">
        <v>68</v>
      </c>
      <c r="C35" s="82">
        <v>6674</v>
      </c>
      <c r="D35" s="67" t="s">
        <v>68</v>
      </c>
      <c r="E35" s="68">
        <v>6496</v>
      </c>
    </row>
    <row r="36" spans="1:16" ht="31.5" customHeight="1" x14ac:dyDescent="0.5">
      <c r="A36" s="69">
        <v>5</v>
      </c>
      <c r="B36" s="67" t="s">
        <v>69</v>
      </c>
      <c r="C36" s="82">
        <v>4877</v>
      </c>
      <c r="D36" s="67" t="s">
        <v>69</v>
      </c>
      <c r="E36" s="68">
        <v>5221</v>
      </c>
    </row>
    <row r="37" spans="1:16" ht="31.5" customHeight="1" x14ac:dyDescent="0.5">
      <c r="A37" s="69">
        <v>6</v>
      </c>
      <c r="B37" s="67" t="s">
        <v>71</v>
      </c>
      <c r="C37" s="82">
        <v>3549</v>
      </c>
      <c r="D37" s="67" t="s">
        <v>70</v>
      </c>
      <c r="E37" s="68">
        <v>5099</v>
      </c>
    </row>
    <row r="38" spans="1:16" ht="31.5" customHeight="1" x14ac:dyDescent="0.5">
      <c r="A38" s="69">
        <v>7</v>
      </c>
      <c r="B38" s="67" t="s">
        <v>70</v>
      </c>
      <c r="C38" s="82">
        <v>3444</v>
      </c>
      <c r="D38" s="67" t="s">
        <v>71</v>
      </c>
      <c r="E38" s="68">
        <v>4533</v>
      </c>
    </row>
    <row r="39" spans="1:16" ht="31.5" customHeight="1" x14ac:dyDescent="0.5">
      <c r="A39" s="69">
        <v>8</v>
      </c>
      <c r="B39" s="67" t="s">
        <v>72</v>
      </c>
      <c r="C39" s="82">
        <v>2925</v>
      </c>
      <c r="D39" s="67" t="s">
        <v>72</v>
      </c>
      <c r="E39" s="68">
        <v>2687</v>
      </c>
    </row>
    <row r="40" spans="1:16" ht="31.5" customHeight="1" x14ac:dyDescent="0.5">
      <c r="A40" s="69">
        <v>9</v>
      </c>
      <c r="B40" s="67" t="s">
        <v>73</v>
      </c>
      <c r="C40" s="82">
        <v>1574</v>
      </c>
      <c r="D40" s="67" t="s">
        <v>73</v>
      </c>
      <c r="E40" s="68">
        <v>1687</v>
      </c>
    </row>
    <row r="41" spans="1:16" ht="31.5" customHeight="1" x14ac:dyDescent="0.5">
      <c r="A41" s="72">
        <v>10</v>
      </c>
      <c r="B41" s="70" t="s">
        <v>74</v>
      </c>
      <c r="C41" s="83">
        <v>1570</v>
      </c>
      <c r="D41" s="70" t="s">
        <v>74</v>
      </c>
      <c r="E41" s="71">
        <v>1400</v>
      </c>
    </row>
    <row r="42" spans="1:16" ht="31.5" customHeight="1" x14ac:dyDescent="0.5">
      <c r="A42" s="57"/>
      <c r="B42" s="57"/>
      <c r="C42" s="57"/>
      <c r="D42" s="57"/>
      <c r="E42" s="57"/>
    </row>
    <row r="43" spans="1:16" ht="31.5" customHeight="1" x14ac:dyDescent="0.5">
      <c r="A43" s="240" t="s">
        <v>75</v>
      </c>
      <c r="B43" s="244">
        <v>2547</v>
      </c>
      <c r="C43" s="245"/>
      <c r="D43" s="244">
        <v>2548</v>
      </c>
      <c r="E43" s="245"/>
    </row>
    <row r="44" spans="1:16" s="61" customFormat="1" ht="31.5" customHeight="1" x14ac:dyDescent="0.5">
      <c r="A44" s="241"/>
      <c r="B44" s="59" t="s">
        <v>64</v>
      </c>
      <c r="C44" s="59" t="s">
        <v>62</v>
      </c>
      <c r="D44" s="59" t="s">
        <v>64</v>
      </c>
      <c r="E44" s="59" t="s">
        <v>62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1.5" customHeight="1" x14ac:dyDescent="0.5">
      <c r="A45" s="65">
        <v>1</v>
      </c>
      <c r="B45" s="77" t="s">
        <v>65</v>
      </c>
      <c r="C45" s="64">
        <v>14425</v>
      </c>
      <c r="D45" s="77" t="s">
        <v>65</v>
      </c>
      <c r="E45" s="64">
        <v>16498</v>
      </c>
    </row>
    <row r="46" spans="1:16" ht="31.5" customHeight="1" x14ac:dyDescent="0.5">
      <c r="A46" s="69">
        <v>2</v>
      </c>
      <c r="B46" s="67" t="s">
        <v>66</v>
      </c>
      <c r="C46" s="68">
        <v>11368</v>
      </c>
      <c r="D46" s="67" t="s">
        <v>66</v>
      </c>
      <c r="E46" s="68">
        <v>14200</v>
      </c>
    </row>
    <row r="47" spans="1:16" ht="31.5" customHeight="1" x14ac:dyDescent="0.5">
      <c r="A47" s="65">
        <v>3</v>
      </c>
      <c r="B47" s="67" t="s">
        <v>108</v>
      </c>
      <c r="C47" s="68">
        <v>7378</v>
      </c>
      <c r="D47" s="67" t="s">
        <v>68</v>
      </c>
      <c r="E47" s="68">
        <v>8567</v>
      </c>
    </row>
    <row r="48" spans="1:16" ht="31.5" customHeight="1" x14ac:dyDescent="0.5">
      <c r="A48" s="69">
        <v>4</v>
      </c>
      <c r="B48" s="67" t="s">
        <v>68</v>
      </c>
      <c r="C48" s="68">
        <v>7352</v>
      </c>
      <c r="D48" s="67" t="s">
        <v>70</v>
      </c>
      <c r="E48" s="68">
        <v>7854</v>
      </c>
    </row>
    <row r="49" spans="1:16" ht="31.5" customHeight="1" x14ac:dyDescent="0.5">
      <c r="A49" s="69">
        <v>5</v>
      </c>
      <c r="B49" s="67" t="s">
        <v>70</v>
      </c>
      <c r="C49" s="68">
        <v>7321</v>
      </c>
      <c r="D49" s="67" t="s">
        <v>108</v>
      </c>
      <c r="E49" s="68">
        <v>7836</v>
      </c>
    </row>
    <row r="50" spans="1:16" ht="31.5" customHeight="1" x14ac:dyDescent="0.5">
      <c r="A50" s="69">
        <v>6</v>
      </c>
      <c r="B50" s="67" t="s">
        <v>69</v>
      </c>
      <c r="C50" s="68">
        <v>5960</v>
      </c>
      <c r="D50" s="67" t="s">
        <v>69</v>
      </c>
      <c r="E50" s="68">
        <v>5846</v>
      </c>
    </row>
    <row r="51" spans="1:16" ht="31.5" customHeight="1" x14ac:dyDescent="0.5">
      <c r="A51" s="69">
        <v>7</v>
      </c>
      <c r="B51" s="67" t="s">
        <v>71</v>
      </c>
      <c r="C51" s="68">
        <v>5014</v>
      </c>
      <c r="D51" s="67" t="s">
        <v>71</v>
      </c>
      <c r="E51" s="68">
        <v>5762</v>
      </c>
    </row>
    <row r="52" spans="1:16" ht="31.5" customHeight="1" x14ac:dyDescent="0.5">
      <c r="A52" s="69">
        <v>8</v>
      </c>
      <c r="B52" s="67" t="s">
        <v>72</v>
      </c>
      <c r="C52" s="68">
        <v>2739</v>
      </c>
      <c r="D52" s="67" t="s">
        <v>72</v>
      </c>
      <c r="E52" s="68">
        <v>3099</v>
      </c>
    </row>
    <row r="53" spans="1:16" ht="31.5" customHeight="1" x14ac:dyDescent="0.5">
      <c r="A53" s="69">
        <v>9</v>
      </c>
      <c r="B53" s="67" t="s">
        <v>73</v>
      </c>
      <c r="C53" s="68">
        <v>1797</v>
      </c>
      <c r="D53" s="67" t="s">
        <v>73</v>
      </c>
      <c r="E53" s="68">
        <v>2277</v>
      </c>
    </row>
    <row r="54" spans="1:16" ht="31.5" customHeight="1" x14ac:dyDescent="0.5">
      <c r="A54" s="72">
        <v>10</v>
      </c>
      <c r="B54" s="70" t="s">
        <v>100</v>
      </c>
      <c r="C54" s="71">
        <v>1353</v>
      </c>
      <c r="D54" s="70" t="s">
        <v>107</v>
      </c>
      <c r="E54" s="71">
        <v>2125</v>
      </c>
    </row>
    <row r="55" spans="1:16" ht="31.5" customHeight="1" x14ac:dyDescent="0.5">
      <c r="A55" s="239" t="s">
        <v>76</v>
      </c>
      <c r="B55" s="239"/>
      <c r="C55" s="239"/>
      <c r="D55" s="239"/>
      <c r="E55" s="239"/>
    </row>
    <row r="56" spans="1:16" ht="31.5" customHeight="1" x14ac:dyDescent="0.5">
      <c r="A56" s="74"/>
      <c r="B56" s="74"/>
      <c r="C56" s="74"/>
      <c r="D56" s="74"/>
      <c r="E56" s="74"/>
    </row>
    <row r="57" spans="1:16" ht="31.5" customHeight="1" x14ac:dyDescent="0.5">
      <c r="A57" s="240" t="s">
        <v>75</v>
      </c>
      <c r="B57" s="244">
        <v>2549</v>
      </c>
      <c r="C57" s="245"/>
      <c r="D57" s="244">
        <v>2550</v>
      </c>
      <c r="E57" s="245"/>
    </row>
    <row r="58" spans="1:16" s="61" customFormat="1" ht="31.5" customHeight="1" x14ac:dyDescent="0.5">
      <c r="A58" s="241"/>
      <c r="B58" s="59" t="s">
        <v>64</v>
      </c>
      <c r="C58" s="59" t="s">
        <v>62</v>
      </c>
      <c r="D58" s="59" t="s">
        <v>64</v>
      </c>
      <c r="E58" s="59" t="s">
        <v>62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1:16" ht="31.5" customHeight="1" x14ac:dyDescent="0.5">
      <c r="A59" s="65">
        <v>1</v>
      </c>
      <c r="B59" s="77" t="s">
        <v>65</v>
      </c>
      <c r="C59" s="64">
        <v>18122</v>
      </c>
      <c r="D59" s="77" t="s">
        <v>65</v>
      </c>
      <c r="E59" s="64">
        <v>15649</v>
      </c>
    </row>
    <row r="60" spans="1:16" ht="31.5" customHeight="1" x14ac:dyDescent="0.5">
      <c r="A60" s="69">
        <v>2</v>
      </c>
      <c r="B60" s="67" t="s">
        <v>66</v>
      </c>
      <c r="C60" s="68">
        <v>15077</v>
      </c>
      <c r="D60" s="67" t="s">
        <v>66</v>
      </c>
      <c r="E60" s="68">
        <v>13370</v>
      </c>
    </row>
    <row r="61" spans="1:16" ht="31.5" customHeight="1" x14ac:dyDescent="0.5">
      <c r="A61" s="69">
        <v>3</v>
      </c>
      <c r="B61" s="67" t="s">
        <v>70</v>
      </c>
      <c r="C61" s="68">
        <v>9458</v>
      </c>
      <c r="D61" s="67" t="s">
        <v>68</v>
      </c>
      <c r="E61" s="68">
        <v>8915</v>
      </c>
    </row>
    <row r="62" spans="1:16" ht="31.5" customHeight="1" x14ac:dyDescent="0.5">
      <c r="A62" s="69">
        <v>4</v>
      </c>
      <c r="B62" s="67" t="s">
        <v>68</v>
      </c>
      <c r="C62" s="68">
        <v>9280</v>
      </c>
      <c r="D62" s="67" t="s">
        <v>108</v>
      </c>
      <c r="E62" s="68">
        <v>8041</v>
      </c>
    </row>
    <row r="63" spans="1:16" ht="31.5" customHeight="1" x14ac:dyDescent="0.5">
      <c r="A63" s="69">
        <v>5</v>
      </c>
      <c r="B63" s="67" t="s">
        <v>108</v>
      </c>
      <c r="C63" s="68">
        <v>7778</v>
      </c>
      <c r="D63" s="67" t="s">
        <v>70</v>
      </c>
      <c r="E63" s="68">
        <v>7680</v>
      </c>
    </row>
    <row r="64" spans="1:16" ht="31.5" customHeight="1" x14ac:dyDescent="0.5">
      <c r="A64" s="69">
        <v>6</v>
      </c>
      <c r="B64" s="67" t="s">
        <v>69</v>
      </c>
      <c r="C64" s="68">
        <v>7288</v>
      </c>
      <c r="D64" s="67" t="s">
        <v>69</v>
      </c>
      <c r="E64" s="68">
        <v>6516</v>
      </c>
    </row>
    <row r="65" spans="1:16" ht="31.5" customHeight="1" x14ac:dyDescent="0.5">
      <c r="A65" s="69">
        <v>7</v>
      </c>
      <c r="B65" s="67" t="s">
        <v>71</v>
      </c>
      <c r="C65" s="68">
        <v>5581</v>
      </c>
      <c r="D65" s="67" t="s">
        <v>71</v>
      </c>
      <c r="E65" s="68">
        <v>5560</v>
      </c>
    </row>
    <row r="66" spans="1:16" ht="31.5" customHeight="1" x14ac:dyDescent="0.5">
      <c r="A66" s="69">
        <v>8</v>
      </c>
      <c r="B66" s="67" t="s">
        <v>72</v>
      </c>
      <c r="C66" s="68">
        <v>3194</v>
      </c>
      <c r="D66" s="67" t="s">
        <v>107</v>
      </c>
      <c r="E66" s="68">
        <v>3215</v>
      </c>
    </row>
    <row r="67" spans="1:16" ht="31.5" customHeight="1" x14ac:dyDescent="0.5">
      <c r="A67" s="69">
        <v>9</v>
      </c>
      <c r="B67" s="84" t="s">
        <v>107</v>
      </c>
      <c r="C67" s="68">
        <v>3113</v>
      </c>
      <c r="D67" s="67" t="s">
        <v>72</v>
      </c>
      <c r="E67" s="68">
        <v>2951</v>
      </c>
    </row>
    <row r="68" spans="1:16" ht="31.5" customHeight="1" x14ac:dyDescent="0.5">
      <c r="A68" s="72">
        <v>10</v>
      </c>
      <c r="B68" s="70" t="s">
        <v>73</v>
      </c>
      <c r="C68" s="71">
        <v>2451</v>
      </c>
      <c r="D68" s="70" t="s">
        <v>73</v>
      </c>
      <c r="E68" s="71">
        <v>2774</v>
      </c>
    </row>
    <row r="70" spans="1:16" ht="31.5" customHeight="1" x14ac:dyDescent="0.5">
      <c r="A70" s="240" t="s">
        <v>75</v>
      </c>
      <c r="B70" s="244">
        <v>2551</v>
      </c>
      <c r="C70" s="245"/>
      <c r="D70" s="244">
        <v>2552</v>
      </c>
      <c r="E70" s="245"/>
    </row>
    <row r="71" spans="1:16" s="61" customFormat="1" ht="31.5" customHeight="1" x14ac:dyDescent="0.5">
      <c r="A71" s="241"/>
      <c r="B71" s="59" t="s">
        <v>64</v>
      </c>
      <c r="C71" s="59" t="s">
        <v>62</v>
      </c>
      <c r="D71" s="59" t="s">
        <v>64</v>
      </c>
      <c r="E71" s="59" t="s">
        <v>62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1:16" ht="31.5" customHeight="1" x14ac:dyDescent="0.5">
      <c r="A72" s="65">
        <v>1</v>
      </c>
      <c r="B72" s="77" t="s">
        <v>65</v>
      </c>
      <c r="C72" s="64">
        <v>16102</v>
      </c>
      <c r="D72" s="77" t="s">
        <v>65</v>
      </c>
      <c r="E72" s="64">
        <v>1550</v>
      </c>
    </row>
    <row r="73" spans="1:16" ht="31.5" customHeight="1" x14ac:dyDescent="0.5">
      <c r="A73" s="69">
        <v>2</v>
      </c>
      <c r="B73" s="67" t="s">
        <v>66</v>
      </c>
      <c r="C73" s="68">
        <v>14165</v>
      </c>
      <c r="D73" s="67" t="s">
        <v>66</v>
      </c>
      <c r="E73" s="68">
        <v>1147</v>
      </c>
    </row>
    <row r="74" spans="1:16" ht="31.5" customHeight="1" x14ac:dyDescent="0.5">
      <c r="A74" s="65">
        <v>3</v>
      </c>
      <c r="B74" s="67" t="s">
        <v>68</v>
      </c>
      <c r="C74" s="68">
        <v>9779</v>
      </c>
      <c r="D74" s="67" t="s">
        <v>68</v>
      </c>
      <c r="E74" s="68">
        <v>1001</v>
      </c>
    </row>
    <row r="75" spans="1:16" ht="31.5" customHeight="1" x14ac:dyDescent="0.5">
      <c r="A75" s="69">
        <v>4</v>
      </c>
      <c r="B75" s="67" t="s">
        <v>108</v>
      </c>
      <c r="C75" s="68">
        <v>7249</v>
      </c>
      <c r="D75" s="67" t="s">
        <v>73</v>
      </c>
      <c r="E75" s="68">
        <v>914</v>
      </c>
    </row>
    <row r="76" spans="1:16" ht="31.5" customHeight="1" x14ac:dyDescent="0.5">
      <c r="A76" s="69">
        <v>5</v>
      </c>
      <c r="B76" s="67" t="s">
        <v>69</v>
      </c>
      <c r="C76" s="68">
        <v>6810</v>
      </c>
      <c r="D76" s="67" t="s">
        <v>70</v>
      </c>
      <c r="E76" s="68">
        <v>844</v>
      </c>
    </row>
    <row r="77" spans="1:16" ht="31.5" customHeight="1" x14ac:dyDescent="0.5">
      <c r="A77" s="69">
        <v>6</v>
      </c>
      <c r="B77" s="67" t="s">
        <v>70</v>
      </c>
      <c r="C77" s="68">
        <v>6789</v>
      </c>
      <c r="D77" s="67" t="s">
        <v>69</v>
      </c>
      <c r="E77" s="68">
        <v>856</v>
      </c>
    </row>
    <row r="78" spans="1:16" ht="31.5" customHeight="1" x14ac:dyDescent="0.5">
      <c r="A78" s="69">
        <v>7</v>
      </c>
      <c r="B78" s="67" t="s">
        <v>71</v>
      </c>
      <c r="C78" s="68">
        <v>5938</v>
      </c>
      <c r="D78" s="67" t="s">
        <v>108</v>
      </c>
      <c r="E78" s="68">
        <v>608</v>
      </c>
    </row>
    <row r="79" spans="1:16" ht="31.5" customHeight="1" x14ac:dyDescent="0.5">
      <c r="A79" s="69">
        <v>8</v>
      </c>
      <c r="B79" s="67" t="s">
        <v>73</v>
      </c>
      <c r="C79" s="68">
        <v>4831</v>
      </c>
      <c r="D79" s="67" t="s">
        <v>71</v>
      </c>
      <c r="E79" s="68">
        <v>645</v>
      </c>
    </row>
    <row r="80" spans="1:16" ht="31.5" customHeight="1" x14ac:dyDescent="0.5">
      <c r="A80" s="69">
        <v>9</v>
      </c>
      <c r="B80" s="67" t="s">
        <v>72</v>
      </c>
      <c r="C80" s="68">
        <v>3083</v>
      </c>
      <c r="D80" s="67" t="s">
        <v>72</v>
      </c>
      <c r="E80" s="68">
        <v>294</v>
      </c>
    </row>
    <row r="81" spans="1:16" ht="31.5" customHeight="1" x14ac:dyDescent="0.5">
      <c r="A81" s="72">
        <v>10</v>
      </c>
      <c r="B81" s="70" t="s">
        <v>107</v>
      </c>
      <c r="C81" s="71">
        <v>2810</v>
      </c>
      <c r="D81" s="70" t="s">
        <v>107</v>
      </c>
      <c r="E81" s="71">
        <v>246</v>
      </c>
    </row>
    <row r="82" spans="1:16" ht="31.5" customHeight="1" x14ac:dyDescent="0.5">
      <c r="A82" s="239" t="s">
        <v>76</v>
      </c>
      <c r="B82" s="239"/>
      <c r="C82" s="239"/>
      <c r="D82" s="239"/>
      <c r="E82" s="239"/>
    </row>
    <row r="84" spans="1:16" ht="31.5" customHeight="1" x14ac:dyDescent="0.5">
      <c r="A84" s="240" t="s">
        <v>75</v>
      </c>
      <c r="B84" s="244">
        <v>2553</v>
      </c>
      <c r="C84" s="245"/>
      <c r="D84" s="244">
        <v>2554</v>
      </c>
      <c r="E84" s="245"/>
    </row>
    <row r="85" spans="1:16" s="61" customFormat="1" ht="31.5" customHeight="1" x14ac:dyDescent="0.5">
      <c r="A85" s="241"/>
      <c r="B85" s="59" t="s">
        <v>64</v>
      </c>
      <c r="C85" s="59" t="s">
        <v>62</v>
      </c>
      <c r="D85" s="59" t="s">
        <v>64</v>
      </c>
      <c r="E85" s="59" t="s">
        <v>62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1.5" customHeight="1" x14ac:dyDescent="0.5">
      <c r="A86" s="65">
        <v>1</v>
      </c>
      <c r="B86" s="77" t="s">
        <v>65</v>
      </c>
      <c r="C86" s="64">
        <v>16659</v>
      </c>
      <c r="D86" s="77" t="s">
        <v>65</v>
      </c>
      <c r="E86" s="64">
        <v>30757</v>
      </c>
    </row>
    <row r="87" spans="1:16" ht="31.5" customHeight="1" x14ac:dyDescent="0.5">
      <c r="A87" s="69">
        <v>2</v>
      </c>
      <c r="B87" s="67" t="s">
        <v>66</v>
      </c>
      <c r="C87" s="68">
        <v>12664</v>
      </c>
      <c r="D87" s="67" t="s">
        <v>66</v>
      </c>
      <c r="E87" s="68">
        <v>25444</v>
      </c>
    </row>
    <row r="88" spans="1:16" ht="31.5" customHeight="1" x14ac:dyDescent="0.5">
      <c r="A88" s="65">
        <v>3</v>
      </c>
      <c r="B88" s="67" t="s">
        <v>68</v>
      </c>
      <c r="C88" s="68">
        <v>11344</v>
      </c>
      <c r="D88" s="67" t="s">
        <v>68</v>
      </c>
      <c r="E88" s="68">
        <v>24646</v>
      </c>
    </row>
    <row r="89" spans="1:16" ht="31.5" customHeight="1" x14ac:dyDescent="0.5">
      <c r="A89" s="69">
        <v>4</v>
      </c>
      <c r="B89" s="67" t="s">
        <v>108</v>
      </c>
      <c r="C89" s="68">
        <v>11034</v>
      </c>
      <c r="D89" s="67" t="s">
        <v>70</v>
      </c>
      <c r="E89" s="68">
        <v>23699</v>
      </c>
    </row>
    <row r="90" spans="1:16" ht="31.5" customHeight="1" x14ac:dyDescent="0.5">
      <c r="A90" s="69">
        <v>5</v>
      </c>
      <c r="B90" s="67" t="s">
        <v>69</v>
      </c>
      <c r="C90" s="68">
        <v>10754</v>
      </c>
      <c r="D90" s="67" t="s">
        <v>69</v>
      </c>
      <c r="E90" s="68">
        <v>22987</v>
      </c>
    </row>
    <row r="91" spans="1:16" ht="31.5" customHeight="1" x14ac:dyDescent="0.5">
      <c r="A91" s="69">
        <v>6</v>
      </c>
      <c r="B91" s="67" t="s">
        <v>70</v>
      </c>
      <c r="C91" s="68">
        <v>8596</v>
      </c>
      <c r="D91" s="67" t="s">
        <v>73</v>
      </c>
      <c r="E91" s="68">
        <v>17855</v>
      </c>
    </row>
    <row r="92" spans="1:16" ht="31.5" customHeight="1" x14ac:dyDescent="0.5">
      <c r="A92" s="69">
        <v>7</v>
      </c>
      <c r="B92" s="67" t="s">
        <v>71</v>
      </c>
      <c r="C92" s="68">
        <v>7354</v>
      </c>
      <c r="D92" s="67" t="s">
        <v>108</v>
      </c>
      <c r="E92" s="68">
        <v>15637</v>
      </c>
    </row>
    <row r="93" spans="1:16" ht="31.5" customHeight="1" x14ac:dyDescent="0.5">
      <c r="A93" s="69">
        <v>8</v>
      </c>
      <c r="B93" s="67" t="s">
        <v>73</v>
      </c>
      <c r="C93" s="68">
        <v>6800</v>
      </c>
      <c r="D93" s="67" t="s">
        <v>71</v>
      </c>
      <c r="E93" s="68">
        <v>14067</v>
      </c>
    </row>
    <row r="94" spans="1:16" ht="31.5" customHeight="1" x14ac:dyDescent="0.5">
      <c r="A94" s="69">
        <v>9</v>
      </c>
      <c r="B94" s="67" t="s">
        <v>72</v>
      </c>
      <c r="C94" s="68">
        <v>2643</v>
      </c>
      <c r="D94" s="67" t="s">
        <v>107</v>
      </c>
      <c r="E94" s="68">
        <v>5240</v>
      </c>
    </row>
    <row r="95" spans="1:16" ht="31.5" customHeight="1" x14ac:dyDescent="0.5">
      <c r="A95" s="72">
        <v>10</v>
      </c>
      <c r="B95" s="70" t="s">
        <v>107</v>
      </c>
      <c r="C95" s="71">
        <v>2534</v>
      </c>
      <c r="D95" s="70" t="s">
        <v>72</v>
      </c>
      <c r="E95" s="71">
        <v>5083</v>
      </c>
    </row>
    <row r="97" spans="1:5" ht="31.5" customHeight="1" x14ac:dyDescent="0.5">
      <c r="B97" s="66" t="s">
        <v>177</v>
      </c>
    </row>
    <row r="99" spans="1:5" ht="31.5" customHeight="1" x14ac:dyDescent="0.5">
      <c r="A99" s="240" t="s">
        <v>75</v>
      </c>
      <c r="B99" s="244">
        <v>2555</v>
      </c>
      <c r="C99" s="245"/>
      <c r="D99" s="244">
        <v>2556</v>
      </c>
      <c r="E99" s="245"/>
    </row>
    <row r="100" spans="1:5" ht="31.5" customHeight="1" x14ac:dyDescent="0.5">
      <c r="A100" s="241"/>
      <c r="B100" s="59" t="s">
        <v>64</v>
      </c>
      <c r="C100" s="59" t="s">
        <v>62</v>
      </c>
      <c r="D100" s="59" t="s">
        <v>64</v>
      </c>
      <c r="E100" s="59" t="s">
        <v>62</v>
      </c>
    </row>
    <row r="101" spans="1:5" ht="31.5" customHeight="1" x14ac:dyDescent="0.5">
      <c r="A101" s="65">
        <v>1</v>
      </c>
      <c r="B101" s="67" t="s">
        <v>68</v>
      </c>
      <c r="C101" s="64">
        <v>14256</v>
      </c>
      <c r="D101" s="67" t="s">
        <v>68</v>
      </c>
      <c r="E101" s="64">
        <v>13728</v>
      </c>
    </row>
    <row r="102" spans="1:5" ht="31.5" customHeight="1" x14ac:dyDescent="0.5">
      <c r="A102" s="69">
        <v>2</v>
      </c>
      <c r="B102" s="77" t="s">
        <v>65</v>
      </c>
      <c r="C102" s="68">
        <v>13150</v>
      </c>
      <c r="D102" s="67" t="s">
        <v>66</v>
      </c>
      <c r="E102" s="68">
        <v>13654</v>
      </c>
    </row>
    <row r="103" spans="1:5" ht="31.5" customHeight="1" x14ac:dyDescent="0.5">
      <c r="A103" s="65">
        <v>3</v>
      </c>
      <c r="B103" s="67" t="s">
        <v>66</v>
      </c>
      <c r="C103" s="68">
        <v>12596</v>
      </c>
      <c r="D103" s="77" t="s">
        <v>65</v>
      </c>
      <c r="E103" s="68">
        <v>12391</v>
      </c>
    </row>
    <row r="104" spans="1:5" ht="31.5" customHeight="1" x14ac:dyDescent="0.5">
      <c r="A104" s="69">
        <v>4</v>
      </c>
      <c r="B104" s="67" t="s">
        <v>70</v>
      </c>
      <c r="C104" s="68">
        <v>11513</v>
      </c>
      <c r="D104" s="67" t="s">
        <v>69</v>
      </c>
      <c r="E104" s="68">
        <v>11402</v>
      </c>
    </row>
    <row r="105" spans="1:5" ht="31.5" customHeight="1" x14ac:dyDescent="0.5">
      <c r="A105" s="69">
        <v>5</v>
      </c>
      <c r="B105" s="67" t="s">
        <v>69</v>
      </c>
      <c r="C105" s="68">
        <v>11222</v>
      </c>
      <c r="D105" s="67" t="s">
        <v>70</v>
      </c>
      <c r="E105" s="68">
        <v>11174</v>
      </c>
    </row>
    <row r="106" spans="1:5" ht="31.5" customHeight="1" x14ac:dyDescent="0.5">
      <c r="A106" s="69">
        <v>6</v>
      </c>
      <c r="B106" s="67" t="s">
        <v>73</v>
      </c>
      <c r="C106" s="68">
        <v>9416</v>
      </c>
      <c r="D106" s="67" t="s">
        <v>108</v>
      </c>
      <c r="E106" s="68">
        <v>8587</v>
      </c>
    </row>
    <row r="107" spans="1:5" ht="31.5" customHeight="1" x14ac:dyDescent="0.5">
      <c r="A107" s="69">
        <v>7</v>
      </c>
      <c r="B107" s="67" t="s">
        <v>108</v>
      </c>
      <c r="C107" s="68">
        <v>8323</v>
      </c>
      <c r="D107" s="67" t="s">
        <v>73</v>
      </c>
      <c r="E107" s="68">
        <v>7576</v>
      </c>
    </row>
    <row r="108" spans="1:5" ht="31.5" customHeight="1" x14ac:dyDescent="0.5">
      <c r="A108" s="69">
        <v>8</v>
      </c>
      <c r="B108" s="67" t="s">
        <v>71</v>
      </c>
      <c r="C108" s="68">
        <v>7022</v>
      </c>
      <c r="D108" s="67" t="s">
        <v>71</v>
      </c>
      <c r="E108" s="68">
        <v>5892</v>
      </c>
    </row>
    <row r="109" spans="1:5" ht="31.5" customHeight="1" x14ac:dyDescent="0.5">
      <c r="A109" s="69">
        <v>9</v>
      </c>
      <c r="B109" s="67" t="s">
        <v>107</v>
      </c>
      <c r="C109" s="68">
        <v>2866</v>
      </c>
      <c r="D109" s="67" t="s">
        <v>107</v>
      </c>
      <c r="E109" s="68">
        <v>2873</v>
      </c>
    </row>
    <row r="110" spans="1:5" ht="31.5" customHeight="1" x14ac:dyDescent="0.5">
      <c r="A110" s="72">
        <v>10</v>
      </c>
      <c r="B110" s="70" t="s">
        <v>72</v>
      </c>
      <c r="C110" s="71">
        <v>2791</v>
      </c>
      <c r="D110" s="70" t="s">
        <v>72</v>
      </c>
      <c r="E110" s="71">
        <v>2675</v>
      </c>
    </row>
    <row r="111" spans="1:5" ht="31.5" customHeight="1" x14ac:dyDescent="0.5">
      <c r="B111" s="66" t="s">
        <v>177</v>
      </c>
    </row>
    <row r="113" spans="1:5" ht="31.5" customHeight="1" x14ac:dyDescent="0.5">
      <c r="A113" s="270" t="s">
        <v>75</v>
      </c>
      <c r="B113" s="271">
        <v>2557</v>
      </c>
      <c r="C113" s="272"/>
      <c r="D113" s="244">
        <v>2558</v>
      </c>
      <c r="E113" s="245"/>
    </row>
    <row r="114" spans="1:5" ht="31.5" customHeight="1" x14ac:dyDescent="0.5">
      <c r="A114" s="273"/>
      <c r="B114" s="274" t="s">
        <v>64</v>
      </c>
      <c r="C114" s="274" t="s">
        <v>62</v>
      </c>
      <c r="D114" s="59" t="s">
        <v>64</v>
      </c>
      <c r="E114" s="59" t="s">
        <v>62</v>
      </c>
    </row>
    <row r="115" spans="1:5" ht="31.5" customHeight="1" x14ac:dyDescent="0.5">
      <c r="A115" s="275">
        <v>1</v>
      </c>
      <c r="B115" s="276" t="s">
        <v>68</v>
      </c>
      <c r="C115" s="277">
        <v>13714</v>
      </c>
      <c r="D115" s="67"/>
      <c r="E115" s="64"/>
    </row>
    <row r="116" spans="1:5" ht="31.5" customHeight="1" x14ac:dyDescent="0.5">
      <c r="A116" s="278">
        <v>2</v>
      </c>
      <c r="B116" s="276" t="s">
        <v>66</v>
      </c>
      <c r="C116" s="279">
        <v>13201</v>
      </c>
      <c r="D116" s="77"/>
      <c r="E116" s="68"/>
    </row>
    <row r="117" spans="1:5" ht="31.5" customHeight="1" x14ac:dyDescent="0.5">
      <c r="A117" s="278">
        <v>4</v>
      </c>
      <c r="B117" s="276" t="s">
        <v>69</v>
      </c>
      <c r="C117" s="279">
        <v>13161</v>
      </c>
      <c r="D117" s="67"/>
      <c r="E117" s="68"/>
    </row>
    <row r="118" spans="1:5" ht="31.5" customHeight="1" x14ac:dyDescent="0.5">
      <c r="A118" s="275">
        <v>3</v>
      </c>
      <c r="B118" s="280" t="s">
        <v>65</v>
      </c>
      <c r="C118" s="279">
        <v>12215</v>
      </c>
      <c r="D118" s="77"/>
      <c r="E118" s="68"/>
    </row>
    <row r="119" spans="1:5" ht="31.5" customHeight="1" x14ac:dyDescent="0.5">
      <c r="A119" s="278">
        <v>5</v>
      </c>
      <c r="B119" s="276" t="s">
        <v>70</v>
      </c>
      <c r="C119" s="279">
        <v>11156</v>
      </c>
      <c r="D119" s="67"/>
      <c r="E119" s="68"/>
    </row>
    <row r="120" spans="1:5" ht="31.5" customHeight="1" x14ac:dyDescent="0.5">
      <c r="A120" s="278">
        <v>6</v>
      </c>
      <c r="B120" s="276" t="s">
        <v>73</v>
      </c>
      <c r="C120" s="279">
        <v>9405</v>
      </c>
      <c r="D120" s="67"/>
      <c r="E120" s="68"/>
    </row>
    <row r="121" spans="1:5" ht="31.5" customHeight="1" x14ac:dyDescent="0.5">
      <c r="A121" s="278">
        <v>7</v>
      </c>
      <c r="B121" s="276" t="s">
        <v>108</v>
      </c>
      <c r="C121" s="279">
        <v>8108</v>
      </c>
      <c r="D121" s="67"/>
      <c r="E121" s="68"/>
    </row>
    <row r="122" spans="1:5" ht="31.5" customHeight="1" x14ac:dyDescent="0.5">
      <c r="A122" s="278">
        <v>8</v>
      </c>
      <c r="B122" s="276" t="s">
        <v>71</v>
      </c>
      <c r="C122" s="279">
        <v>4829</v>
      </c>
      <c r="D122" s="67"/>
      <c r="E122" s="68"/>
    </row>
    <row r="123" spans="1:5" ht="31.5" customHeight="1" x14ac:dyDescent="0.5">
      <c r="A123" s="278">
        <v>9</v>
      </c>
      <c r="B123" s="276" t="s">
        <v>107</v>
      </c>
      <c r="C123" s="279">
        <v>2892</v>
      </c>
      <c r="D123" s="67"/>
      <c r="E123" s="68"/>
    </row>
    <row r="124" spans="1:5" ht="31.5" customHeight="1" x14ac:dyDescent="0.5">
      <c r="A124" s="281">
        <v>10</v>
      </c>
      <c r="B124" s="282" t="s">
        <v>72</v>
      </c>
      <c r="C124" s="283">
        <v>2856</v>
      </c>
      <c r="D124" s="70"/>
      <c r="E124" s="71"/>
    </row>
    <row r="125" spans="1:5" ht="31.5" customHeight="1" x14ac:dyDescent="0.5">
      <c r="B125" s="66" t="s">
        <v>177</v>
      </c>
    </row>
  </sheetData>
  <mergeCells count="30">
    <mergeCell ref="A84:A85"/>
    <mergeCell ref="B84:C84"/>
    <mergeCell ref="D84:E84"/>
    <mergeCell ref="A30:A31"/>
    <mergeCell ref="B30:C30"/>
    <mergeCell ref="D30:E30"/>
    <mergeCell ref="A70:A71"/>
    <mergeCell ref="D70:E70"/>
    <mergeCell ref="B57:C57"/>
    <mergeCell ref="D57:E57"/>
    <mergeCell ref="A55:E55"/>
    <mergeCell ref="A82:E82"/>
    <mergeCell ref="B70:C70"/>
    <mergeCell ref="A57:A58"/>
    <mergeCell ref="A1:E1"/>
    <mergeCell ref="A43:A44"/>
    <mergeCell ref="B43:C43"/>
    <mergeCell ref="D43:E43"/>
    <mergeCell ref="B3:C3"/>
    <mergeCell ref="D3:E3"/>
    <mergeCell ref="B16:C16"/>
    <mergeCell ref="D16:E16"/>
    <mergeCell ref="A28:E28"/>
    <mergeCell ref="A16:A17"/>
    <mergeCell ref="A113:A114"/>
    <mergeCell ref="B113:C113"/>
    <mergeCell ref="D113:E113"/>
    <mergeCell ref="A99:A100"/>
    <mergeCell ref="B99:C99"/>
    <mergeCell ref="D99:E99"/>
  </mergeCells>
  <phoneticPr fontId="0" type="noConversion"/>
  <pageMargins left="0.42" right="0.27559055118110237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3"/>
  <sheetViews>
    <sheetView topLeftCell="A40" workbookViewId="0">
      <selection activeCell="B42" sqref="B42:E53"/>
    </sheetView>
  </sheetViews>
  <sheetFormatPr defaultRowHeight="28.5" customHeight="1" x14ac:dyDescent="0.5"/>
  <cols>
    <col min="1" max="1" width="6.85546875" style="105" customWidth="1"/>
    <col min="2" max="2" width="9.140625" style="105"/>
    <col min="3" max="3" width="35.5703125" style="105" customWidth="1"/>
    <col min="4" max="4" width="16" style="105" customWidth="1"/>
    <col min="5" max="5" width="14.7109375" style="105" customWidth="1"/>
    <col min="6" max="16384" width="9.140625" style="105"/>
  </cols>
  <sheetData>
    <row r="1" spans="1:6" ht="28.5" customHeight="1" x14ac:dyDescent="0.55000000000000004">
      <c r="A1" s="238" t="s">
        <v>280</v>
      </c>
      <c r="B1" s="238"/>
      <c r="C1" s="238"/>
      <c r="D1" s="238"/>
      <c r="E1" s="238"/>
      <c r="F1" s="238"/>
    </row>
    <row r="3" spans="1:6" ht="28.5" customHeight="1" x14ac:dyDescent="0.5">
      <c r="B3" s="247" t="s">
        <v>75</v>
      </c>
      <c r="C3" s="249">
        <v>2554</v>
      </c>
      <c r="D3" s="250"/>
      <c r="E3" s="251"/>
    </row>
    <row r="4" spans="1:6" ht="28.5" customHeight="1" x14ac:dyDescent="0.5">
      <c r="B4" s="248"/>
      <c r="C4" s="17" t="s">
        <v>60</v>
      </c>
      <c r="D4" s="17" t="s">
        <v>207</v>
      </c>
      <c r="E4" s="17" t="s">
        <v>197</v>
      </c>
    </row>
    <row r="5" spans="1:6" ht="28.5" customHeight="1" x14ac:dyDescent="0.5">
      <c r="B5" s="18">
        <v>1</v>
      </c>
      <c r="C5" s="23" t="s">
        <v>208</v>
      </c>
      <c r="D5" s="20">
        <v>6387</v>
      </c>
      <c r="E5" s="20">
        <v>1293</v>
      </c>
    </row>
    <row r="6" spans="1:6" ht="28.5" customHeight="1" x14ac:dyDescent="0.5">
      <c r="B6" s="21">
        <v>2</v>
      </c>
      <c r="C6" s="19" t="s">
        <v>209</v>
      </c>
      <c r="D6" s="22">
        <v>3871</v>
      </c>
      <c r="E6" s="22">
        <v>3122</v>
      </c>
    </row>
    <row r="7" spans="1:6" ht="28.5" customHeight="1" x14ac:dyDescent="0.5">
      <c r="B7" s="18">
        <v>3</v>
      </c>
      <c r="C7" s="19" t="s">
        <v>210</v>
      </c>
      <c r="D7" s="22">
        <v>3259</v>
      </c>
      <c r="E7" s="22">
        <v>546</v>
      </c>
    </row>
    <row r="8" spans="1:6" ht="28.5" customHeight="1" x14ac:dyDescent="0.5">
      <c r="B8" s="21">
        <v>4</v>
      </c>
      <c r="C8" s="19" t="s">
        <v>211</v>
      </c>
      <c r="D8" s="22">
        <v>3016</v>
      </c>
      <c r="E8" s="22">
        <v>2387</v>
      </c>
    </row>
    <row r="9" spans="1:6" ht="28.5" customHeight="1" x14ac:dyDescent="0.5">
      <c r="B9" s="21">
        <v>5</v>
      </c>
      <c r="C9" s="19" t="s">
        <v>212</v>
      </c>
      <c r="D9" s="22">
        <v>2541</v>
      </c>
      <c r="E9" s="22">
        <v>1857</v>
      </c>
    </row>
    <row r="10" spans="1:6" ht="28.5" customHeight="1" x14ac:dyDescent="0.5">
      <c r="B10" s="21">
        <v>6</v>
      </c>
      <c r="C10" s="19" t="s">
        <v>213</v>
      </c>
      <c r="D10" s="22">
        <v>4208</v>
      </c>
      <c r="E10" s="22">
        <v>2346</v>
      </c>
    </row>
    <row r="11" spans="1:6" ht="28.5" customHeight="1" x14ac:dyDescent="0.5">
      <c r="B11" s="21">
        <v>7</v>
      </c>
      <c r="C11" s="19" t="s">
        <v>214</v>
      </c>
      <c r="D11" s="22">
        <v>1800</v>
      </c>
      <c r="E11" s="22">
        <v>1289</v>
      </c>
    </row>
    <row r="12" spans="1:6" ht="28.5" customHeight="1" x14ac:dyDescent="0.5">
      <c r="B12" s="21">
        <v>8</v>
      </c>
      <c r="C12" s="19" t="s">
        <v>198</v>
      </c>
      <c r="D12" s="22">
        <v>1778</v>
      </c>
      <c r="E12" s="22">
        <v>1588</v>
      </c>
    </row>
    <row r="13" spans="1:6" ht="28.5" customHeight="1" x14ac:dyDescent="0.5">
      <c r="B13" s="21">
        <v>9</v>
      </c>
      <c r="C13" s="19" t="s">
        <v>119</v>
      </c>
      <c r="D13" s="22">
        <v>1746</v>
      </c>
      <c r="E13" s="22">
        <v>187</v>
      </c>
    </row>
    <row r="14" spans="1:6" ht="28.5" customHeight="1" x14ac:dyDescent="0.5">
      <c r="B14" s="24">
        <v>10</v>
      </c>
      <c r="C14" s="25" t="s">
        <v>215</v>
      </c>
      <c r="D14" s="26">
        <v>1298</v>
      </c>
      <c r="E14" s="26">
        <v>970</v>
      </c>
    </row>
    <row r="16" spans="1:6" ht="28.5" customHeight="1" x14ac:dyDescent="0.5">
      <c r="B16" s="247" t="s">
        <v>75</v>
      </c>
      <c r="C16" s="249">
        <v>2555</v>
      </c>
      <c r="D16" s="250"/>
      <c r="E16" s="251"/>
    </row>
    <row r="17" spans="2:5" ht="28.5" customHeight="1" x14ac:dyDescent="0.5">
      <c r="B17" s="248"/>
      <c r="C17" s="17" t="s">
        <v>60</v>
      </c>
      <c r="D17" s="17" t="s">
        <v>207</v>
      </c>
      <c r="E17" s="17" t="s">
        <v>197</v>
      </c>
    </row>
    <row r="18" spans="2:5" ht="28.5" customHeight="1" x14ac:dyDescent="0.5">
      <c r="B18" s="18">
        <v>1</v>
      </c>
      <c r="C18" s="23" t="s">
        <v>208</v>
      </c>
      <c r="D18" s="20">
        <v>6675</v>
      </c>
      <c r="E18" s="20">
        <v>1807</v>
      </c>
    </row>
    <row r="19" spans="2:5" ht="28.5" customHeight="1" x14ac:dyDescent="0.5">
      <c r="B19" s="21">
        <v>2</v>
      </c>
      <c r="C19" s="19" t="s">
        <v>209</v>
      </c>
      <c r="D19" s="22">
        <v>3932</v>
      </c>
      <c r="E19" s="22">
        <v>3130</v>
      </c>
    </row>
    <row r="20" spans="2:5" ht="28.5" customHeight="1" x14ac:dyDescent="0.5">
      <c r="B20" s="18">
        <v>3</v>
      </c>
      <c r="C20" s="19" t="s">
        <v>210</v>
      </c>
      <c r="D20" s="22">
        <v>3513</v>
      </c>
      <c r="E20" s="22">
        <v>759</v>
      </c>
    </row>
    <row r="21" spans="2:5" ht="28.5" customHeight="1" x14ac:dyDescent="0.5">
      <c r="B21" s="21">
        <v>4</v>
      </c>
      <c r="C21" s="19" t="s">
        <v>212</v>
      </c>
      <c r="D21" s="22">
        <v>2713</v>
      </c>
      <c r="E21" s="22">
        <v>1923</v>
      </c>
    </row>
    <row r="22" spans="2:5" ht="28.5" customHeight="1" x14ac:dyDescent="0.5">
      <c r="B22" s="21">
        <v>5</v>
      </c>
      <c r="C22" s="19" t="s">
        <v>119</v>
      </c>
      <c r="D22" s="22">
        <v>2037</v>
      </c>
      <c r="E22" s="22">
        <v>214</v>
      </c>
    </row>
    <row r="23" spans="2:5" ht="28.5" customHeight="1" x14ac:dyDescent="0.5">
      <c r="B23" s="21">
        <v>6</v>
      </c>
      <c r="C23" s="19" t="s">
        <v>211</v>
      </c>
      <c r="D23" s="22">
        <v>2021</v>
      </c>
      <c r="E23" s="22">
        <v>1646</v>
      </c>
    </row>
    <row r="24" spans="2:5" ht="28.5" customHeight="1" x14ac:dyDescent="0.5">
      <c r="B24" s="21">
        <v>7</v>
      </c>
      <c r="C24" s="19" t="s">
        <v>214</v>
      </c>
      <c r="D24" s="22">
        <v>1892</v>
      </c>
      <c r="E24" s="22">
        <v>1284</v>
      </c>
    </row>
    <row r="25" spans="2:5" ht="28.5" customHeight="1" x14ac:dyDescent="0.5">
      <c r="B25" s="21">
        <v>8</v>
      </c>
      <c r="C25" s="19" t="s">
        <v>198</v>
      </c>
      <c r="D25" s="22">
        <v>1606</v>
      </c>
      <c r="E25" s="22">
        <v>1415</v>
      </c>
    </row>
    <row r="26" spans="2:5" ht="28.5" customHeight="1" x14ac:dyDescent="0.5">
      <c r="B26" s="21">
        <v>9</v>
      </c>
      <c r="C26" s="19" t="s">
        <v>213</v>
      </c>
      <c r="D26" s="22">
        <v>1393</v>
      </c>
      <c r="E26" s="22">
        <v>699</v>
      </c>
    </row>
    <row r="27" spans="2:5" ht="28.5" customHeight="1" x14ac:dyDescent="0.5">
      <c r="B27" s="24">
        <v>10</v>
      </c>
      <c r="C27" s="25" t="s">
        <v>215</v>
      </c>
      <c r="D27" s="26">
        <v>1312</v>
      </c>
      <c r="E27" s="26">
        <v>969</v>
      </c>
    </row>
    <row r="29" spans="2:5" ht="28.5" customHeight="1" x14ac:dyDescent="0.5">
      <c r="B29" s="247" t="s">
        <v>75</v>
      </c>
      <c r="C29" s="249">
        <v>2556</v>
      </c>
      <c r="D29" s="250"/>
      <c r="E29" s="251"/>
    </row>
    <row r="30" spans="2:5" ht="28.5" customHeight="1" x14ac:dyDescent="0.5">
      <c r="B30" s="248"/>
      <c r="C30" s="17" t="s">
        <v>60</v>
      </c>
      <c r="D30" s="17" t="s">
        <v>207</v>
      </c>
      <c r="E30" s="17" t="s">
        <v>197</v>
      </c>
    </row>
    <row r="31" spans="2:5" ht="28.5" customHeight="1" x14ac:dyDescent="0.5">
      <c r="B31" s="18">
        <v>1</v>
      </c>
      <c r="C31" s="23" t="s">
        <v>208</v>
      </c>
      <c r="D31" s="20">
        <v>6700</v>
      </c>
      <c r="E31" s="20">
        <v>2029</v>
      </c>
    </row>
    <row r="32" spans="2:5" ht="28.5" customHeight="1" x14ac:dyDescent="0.5">
      <c r="B32" s="21">
        <v>2</v>
      </c>
      <c r="C32" s="19" t="s">
        <v>210</v>
      </c>
      <c r="D32" s="22">
        <v>4412</v>
      </c>
      <c r="E32" s="22">
        <v>854</v>
      </c>
    </row>
    <row r="33" spans="2:5" ht="28.5" customHeight="1" x14ac:dyDescent="0.5">
      <c r="B33" s="18">
        <v>3</v>
      </c>
      <c r="C33" s="19" t="s">
        <v>209</v>
      </c>
      <c r="D33" s="22">
        <v>2702</v>
      </c>
      <c r="E33" s="22">
        <v>2217</v>
      </c>
    </row>
    <row r="34" spans="2:5" ht="28.5" customHeight="1" x14ac:dyDescent="0.5">
      <c r="B34" s="21">
        <v>4</v>
      </c>
      <c r="C34" s="19" t="s">
        <v>211</v>
      </c>
      <c r="D34" s="22">
        <v>2594</v>
      </c>
      <c r="E34" s="22">
        <v>2032</v>
      </c>
    </row>
    <row r="35" spans="2:5" ht="28.5" customHeight="1" x14ac:dyDescent="0.5">
      <c r="B35" s="21">
        <v>5</v>
      </c>
      <c r="C35" s="19" t="s">
        <v>212</v>
      </c>
      <c r="D35" s="22">
        <v>2468</v>
      </c>
      <c r="E35" s="22">
        <v>1738</v>
      </c>
    </row>
    <row r="36" spans="2:5" ht="28.5" customHeight="1" x14ac:dyDescent="0.5">
      <c r="B36" s="21">
        <v>6</v>
      </c>
      <c r="C36" s="19" t="s">
        <v>215</v>
      </c>
      <c r="D36" s="22">
        <v>2106</v>
      </c>
      <c r="E36" s="22">
        <v>1357</v>
      </c>
    </row>
    <row r="37" spans="2:5" ht="28.5" customHeight="1" x14ac:dyDescent="0.5">
      <c r="B37" s="21">
        <v>7</v>
      </c>
      <c r="C37" s="23" t="s">
        <v>119</v>
      </c>
      <c r="D37" s="22">
        <v>2053</v>
      </c>
      <c r="E37" s="22">
        <v>216</v>
      </c>
    </row>
    <row r="38" spans="2:5" ht="28.5" customHeight="1" x14ac:dyDescent="0.5">
      <c r="B38" s="21">
        <v>8</v>
      </c>
      <c r="C38" s="19" t="s">
        <v>214</v>
      </c>
      <c r="D38" s="22">
        <v>1885</v>
      </c>
      <c r="E38" s="22">
        <v>1269</v>
      </c>
    </row>
    <row r="39" spans="2:5" ht="28.5" customHeight="1" x14ac:dyDescent="0.5">
      <c r="B39" s="21">
        <v>9</v>
      </c>
      <c r="C39" s="19" t="s">
        <v>262</v>
      </c>
      <c r="D39" s="22">
        <v>1846</v>
      </c>
      <c r="E39" s="22">
        <v>163</v>
      </c>
    </row>
    <row r="40" spans="2:5" ht="28.5" customHeight="1" x14ac:dyDescent="0.5">
      <c r="B40" s="24">
        <v>10</v>
      </c>
      <c r="C40" s="25" t="s">
        <v>263</v>
      </c>
      <c r="D40" s="26">
        <v>1782</v>
      </c>
      <c r="E40" s="26">
        <v>1433</v>
      </c>
    </row>
    <row r="42" spans="2:5" ht="28.5" customHeight="1" x14ac:dyDescent="0.5">
      <c r="B42" s="285" t="s">
        <v>75</v>
      </c>
      <c r="C42" s="286">
        <v>2557</v>
      </c>
      <c r="D42" s="287"/>
      <c r="E42" s="288"/>
    </row>
    <row r="43" spans="2:5" ht="28.5" customHeight="1" x14ac:dyDescent="0.5">
      <c r="B43" s="289"/>
      <c r="C43" s="290" t="s">
        <v>60</v>
      </c>
      <c r="D43" s="290" t="s">
        <v>207</v>
      </c>
      <c r="E43" s="290" t="s">
        <v>197</v>
      </c>
    </row>
    <row r="44" spans="2:5" ht="28.5" customHeight="1" x14ac:dyDescent="0.5">
      <c r="B44" s="291">
        <v>1</v>
      </c>
      <c r="C44" s="292" t="s">
        <v>208</v>
      </c>
      <c r="D44" s="293">
        <v>5782</v>
      </c>
      <c r="E44" s="293">
        <v>1790</v>
      </c>
    </row>
    <row r="45" spans="2:5" ht="28.5" customHeight="1" x14ac:dyDescent="0.5">
      <c r="B45" s="294">
        <v>2</v>
      </c>
      <c r="C45" s="295" t="s">
        <v>210</v>
      </c>
      <c r="D45" s="296">
        <v>5164</v>
      </c>
      <c r="E45" s="296">
        <v>905</v>
      </c>
    </row>
    <row r="46" spans="2:5" ht="28.5" customHeight="1" x14ac:dyDescent="0.5">
      <c r="B46" s="291">
        <v>3</v>
      </c>
      <c r="C46" s="295" t="s">
        <v>211</v>
      </c>
      <c r="D46" s="296">
        <v>3062</v>
      </c>
      <c r="E46" s="296">
        <v>2363</v>
      </c>
    </row>
    <row r="47" spans="2:5" ht="28.5" customHeight="1" x14ac:dyDescent="0.5">
      <c r="B47" s="294">
        <v>4</v>
      </c>
      <c r="C47" s="295" t="s">
        <v>262</v>
      </c>
      <c r="D47" s="296">
        <v>2477</v>
      </c>
      <c r="E47" s="296">
        <v>164</v>
      </c>
    </row>
    <row r="48" spans="2:5" ht="28.5" customHeight="1" x14ac:dyDescent="0.5">
      <c r="B48" s="294">
        <v>5</v>
      </c>
      <c r="C48" s="295" t="s">
        <v>212</v>
      </c>
      <c r="D48" s="296">
        <v>2248</v>
      </c>
      <c r="E48" s="296">
        <v>1622</v>
      </c>
    </row>
    <row r="49" spans="2:5" ht="28.5" customHeight="1" x14ac:dyDescent="0.5">
      <c r="B49" s="291">
        <v>6</v>
      </c>
      <c r="C49" s="295" t="s">
        <v>209</v>
      </c>
      <c r="D49" s="296">
        <v>2156</v>
      </c>
      <c r="E49" s="296">
        <v>1806</v>
      </c>
    </row>
    <row r="50" spans="2:5" ht="28.5" customHeight="1" x14ac:dyDescent="0.5">
      <c r="B50" s="294">
        <v>7</v>
      </c>
      <c r="C50" s="292" t="s">
        <v>263</v>
      </c>
      <c r="D50" s="296">
        <v>1898</v>
      </c>
      <c r="E50" s="296">
        <v>1463</v>
      </c>
    </row>
    <row r="51" spans="2:5" ht="28.5" customHeight="1" x14ac:dyDescent="0.5">
      <c r="B51" s="294">
        <v>8</v>
      </c>
      <c r="C51" s="295" t="s">
        <v>215</v>
      </c>
      <c r="D51" s="296">
        <v>1824</v>
      </c>
      <c r="E51" s="296">
        <v>1268</v>
      </c>
    </row>
    <row r="52" spans="2:5" ht="28.5" customHeight="1" x14ac:dyDescent="0.5">
      <c r="B52" s="291">
        <v>9</v>
      </c>
      <c r="C52" s="295" t="s">
        <v>119</v>
      </c>
      <c r="D52" s="296">
        <v>1814</v>
      </c>
      <c r="E52" s="296">
        <v>214</v>
      </c>
    </row>
    <row r="53" spans="2:5" ht="28.5" customHeight="1" x14ac:dyDescent="0.5">
      <c r="B53" s="297">
        <v>10</v>
      </c>
      <c r="C53" s="298" t="s">
        <v>298</v>
      </c>
      <c r="D53" s="299">
        <v>1760</v>
      </c>
      <c r="E53" s="299">
        <v>641</v>
      </c>
    </row>
  </sheetData>
  <mergeCells count="9">
    <mergeCell ref="B42:B43"/>
    <mergeCell ref="C42:E42"/>
    <mergeCell ref="B3:B4"/>
    <mergeCell ref="C3:E3"/>
    <mergeCell ref="A1:F1"/>
    <mergeCell ref="B16:B17"/>
    <mergeCell ref="C16:E16"/>
    <mergeCell ref="B29:B30"/>
    <mergeCell ref="C29:E29"/>
  </mergeCells>
  <phoneticPr fontId="0" type="noConversion"/>
  <pageMargins left="0.7" right="0.7" top="0.75" bottom="0.75" header="0.22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4"/>
  <sheetViews>
    <sheetView workbookViewId="0">
      <selection activeCell="U3" sqref="U3:U13"/>
    </sheetView>
  </sheetViews>
  <sheetFormatPr defaultColWidth="7" defaultRowHeight="35.25" customHeight="1" x14ac:dyDescent="0.5"/>
  <cols>
    <col min="1" max="1" width="10.7109375" style="66" customWidth="1"/>
    <col min="2" max="11" width="5.7109375" style="66" customWidth="1"/>
    <col min="12" max="12" width="5.7109375" style="61" customWidth="1"/>
    <col min="13" max="13" width="5.7109375" style="66" customWidth="1"/>
    <col min="14" max="14" width="5.7109375" style="61" customWidth="1"/>
    <col min="15" max="16" width="5.7109375" style="66" customWidth="1"/>
    <col min="17" max="17" width="5.7109375" style="61" customWidth="1"/>
    <col min="18" max="18" width="5.7109375" style="73" customWidth="1"/>
    <col min="19" max="21" width="7" style="61"/>
    <col min="22" max="16384" width="7" style="66"/>
  </cols>
  <sheetData>
    <row r="1" spans="1:21" s="58" customFormat="1" ht="35.25" customHeight="1" x14ac:dyDescent="0.5">
      <c r="A1" s="239" t="s">
        <v>281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57"/>
      <c r="T1" s="57"/>
      <c r="U1" s="57"/>
    </row>
    <row r="3" spans="1:21" s="61" customFormat="1" ht="35.25" customHeight="1" x14ac:dyDescent="0.5">
      <c r="A3" s="59" t="s">
        <v>36</v>
      </c>
      <c r="B3" s="59" t="s">
        <v>93</v>
      </c>
      <c r="C3" s="59" t="s">
        <v>94</v>
      </c>
      <c r="D3" s="59" t="s">
        <v>95</v>
      </c>
      <c r="E3" s="59" t="s">
        <v>96</v>
      </c>
      <c r="F3" s="59" t="s">
        <v>97</v>
      </c>
      <c r="G3" s="59" t="s">
        <v>98</v>
      </c>
      <c r="H3" s="59" t="s">
        <v>3</v>
      </c>
      <c r="I3" s="59" t="s">
        <v>4</v>
      </c>
      <c r="J3" s="59" t="s">
        <v>5</v>
      </c>
      <c r="K3" s="59" t="s">
        <v>99</v>
      </c>
      <c r="L3" s="59" t="s">
        <v>112</v>
      </c>
      <c r="M3" s="59" t="s">
        <v>133</v>
      </c>
      <c r="N3" s="75" t="s">
        <v>141</v>
      </c>
      <c r="O3" s="60" t="s">
        <v>148</v>
      </c>
      <c r="P3" s="59" t="s">
        <v>174</v>
      </c>
      <c r="Q3" s="59" t="s">
        <v>187</v>
      </c>
      <c r="R3" s="75" t="s">
        <v>188</v>
      </c>
      <c r="S3" s="75" t="s">
        <v>243</v>
      </c>
      <c r="T3" s="75" t="s">
        <v>246</v>
      </c>
      <c r="U3" s="300" t="s">
        <v>278</v>
      </c>
    </row>
    <row r="4" spans="1:21" ht="35.25" customHeight="1" x14ac:dyDescent="0.5">
      <c r="A4" s="62" t="s">
        <v>37</v>
      </c>
      <c r="B4" s="63">
        <v>311</v>
      </c>
      <c r="C4" s="63">
        <v>342</v>
      </c>
      <c r="D4" s="63">
        <v>330</v>
      </c>
      <c r="E4" s="63">
        <v>307</v>
      </c>
      <c r="F4" s="63">
        <v>284</v>
      </c>
      <c r="G4" s="63">
        <v>325</v>
      </c>
      <c r="H4" s="63">
        <v>386</v>
      </c>
      <c r="I4" s="63">
        <v>398</v>
      </c>
      <c r="J4" s="63">
        <v>489</v>
      </c>
      <c r="K4" s="63">
        <v>242</v>
      </c>
      <c r="L4" s="63">
        <v>252</v>
      </c>
      <c r="M4" s="63">
        <v>286</v>
      </c>
      <c r="N4" s="64">
        <v>383</v>
      </c>
      <c r="O4" s="64">
        <v>264</v>
      </c>
      <c r="P4" s="76">
        <v>133</v>
      </c>
      <c r="Q4" s="64">
        <v>98</v>
      </c>
      <c r="R4" s="64">
        <v>24</v>
      </c>
      <c r="S4" s="64">
        <v>22</v>
      </c>
      <c r="T4" s="63">
        <v>225</v>
      </c>
      <c r="U4" s="284">
        <v>192</v>
      </c>
    </row>
    <row r="5" spans="1:21" ht="35.25" customHeight="1" x14ac:dyDescent="0.5">
      <c r="A5" s="67" t="s">
        <v>38</v>
      </c>
      <c r="B5" s="68">
        <v>50</v>
      </c>
      <c r="C5" s="68">
        <v>20</v>
      </c>
      <c r="D5" s="68">
        <v>39</v>
      </c>
      <c r="E5" s="68">
        <v>45</v>
      </c>
      <c r="F5" s="68">
        <v>20</v>
      </c>
      <c r="G5" s="68">
        <v>50</v>
      </c>
      <c r="H5" s="68">
        <v>69</v>
      </c>
      <c r="I5" s="68">
        <v>69</v>
      </c>
      <c r="J5" s="68">
        <v>86</v>
      </c>
      <c r="K5" s="68">
        <v>46</v>
      </c>
      <c r="L5" s="68">
        <v>28</v>
      </c>
      <c r="M5" s="68">
        <v>39</v>
      </c>
      <c r="N5" s="68">
        <v>53</v>
      </c>
      <c r="O5" s="68">
        <v>40</v>
      </c>
      <c r="P5" s="69">
        <v>32</v>
      </c>
      <c r="Q5" s="68">
        <v>13</v>
      </c>
      <c r="R5" s="68">
        <v>0</v>
      </c>
      <c r="S5" s="68">
        <v>0</v>
      </c>
      <c r="T5" s="68">
        <v>10</v>
      </c>
      <c r="U5" s="278">
        <v>12</v>
      </c>
    </row>
    <row r="6" spans="1:21" ht="35.25" customHeight="1" x14ac:dyDescent="0.5">
      <c r="A6" s="67" t="s">
        <v>39</v>
      </c>
      <c r="B6" s="68">
        <v>391</v>
      </c>
      <c r="C6" s="68">
        <v>649</v>
      </c>
      <c r="D6" s="68">
        <v>1014</v>
      </c>
      <c r="E6" s="68">
        <v>1208</v>
      </c>
      <c r="F6" s="68">
        <v>601</v>
      </c>
      <c r="G6" s="68">
        <v>470</v>
      </c>
      <c r="H6" s="68">
        <v>648</v>
      </c>
      <c r="I6" s="68">
        <v>580</v>
      </c>
      <c r="J6" s="68">
        <v>543</v>
      </c>
      <c r="K6" s="68">
        <v>1067</v>
      </c>
      <c r="L6" s="68">
        <v>1252</v>
      </c>
      <c r="M6" s="68">
        <v>1276</v>
      </c>
      <c r="N6" s="68">
        <v>1551</v>
      </c>
      <c r="O6" s="68">
        <v>1408</v>
      </c>
      <c r="P6" s="69">
        <v>1175</v>
      </c>
      <c r="Q6" s="68">
        <v>1179</v>
      </c>
      <c r="R6" s="68">
        <v>1297</v>
      </c>
      <c r="S6" s="68">
        <v>1069</v>
      </c>
      <c r="T6" s="68">
        <v>620</v>
      </c>
      <c r="U6" s="278">
        <v>536</v>
      </c>
    </row>
    <row r="7" spans="1:21" ht="35.25" customHeight="1" x14ac:dyDescent="0.5">
      <c r="A7" s="67" t="s">
        <v>40</v>
      </c>
      <c r="B7" s="68">
        <v>13</v>
      </c>
      <c r="C7" s="68">
        <v>7</v>
      </c>
      <c r="D7" s="68">
        <v>2</v>
      </c>
      <c r="E7" s="68">
        <v>2</v>
      </c>
      <c r="F7" s="68">
        <v>2</v>
      </c>
      <c r="G7" s="68">
        <v>6</v>
      </c>
      <c r="H7" s="68">
        <v>1</v>
      </c>
      <c r="I7" s="68">
        <v>16</v>
      </c>
      <c r="J7" s="68">
        <v>5</v>
      </c>
      <c r="K7" s="68">
        <v>4</v>
      </c>
      <c r="L7" s="68">
        <v>5</v>
      </c>
      <c r="M7" s="68">
        <v>1</v>
      </c>
      <c r="N7" s="68">
        <v>4</v>
      </c>
      <c r="O7" s="68">
        <v>2</v>
      </c>
      <c r="P7" s="69">
        <v>15</v>
      </c>
      <c r="Q7" s="68">
        <v>0</v>
      </c>
      <c r="R7" s="68">
        <v>0</v>
      </c>
      <c r="S7" s="68">
        <v>0</v>
      </c>
      <c r="T7" s="68">
        <v>2</v>
      </c>
      <c r="U7" s="278">
        <v>0</v>
      </c>
    </row>
    <row r="8" spans="1:21" ht="35.25" customHeight="1" x14ac:dyDescent="0.5">
      <c r="A8" s="67" t="s">
        <v>41</v>
      </c>
      <c r="B8" s="68">
        <v>40</v>
      </c>
      <c r="C8" s="68">
        <v>25</v>
      </c>
      <c r="D8" s="68">
        <v>15</v>
      </c>
      <c r="E8" s="68">
        <v>22</v>
      </c>
      <c r="F8" s="68">
        <v>8</v>
      </c>
      <c r="G8" s="68">
        <v>15</v>
      </c>
      <c r="H8" s="68">
        <v>4</v>
      </c>
      <c r="I8" s="68">
        <v>11</v>
      </c>
      <c r="J8" s="68">
        <v>3</v>
      </c>
      <c r="K8" s="68">
        <v>2</v>
      </c>
      <c r="L8" s="68">
        <v>1</v>
      </c>
      <c r="M8" s="68">
        <v>1</v>
      </c>
      <c r="N8" s="68">
        <v>5</v>
      </c>
      <c r="O8" s="68">
        <v>4</v>
      </c>
      <c r="P8" s="69">
        <v>1</v>
      </c>
      <c r="Q8" s="68">
        <v>1</v>
      </c>
      <c r="R8" s="68">
        <v>0</v>
      </c>
      <c r="S8" s="68">
        <v>0</v>
      </c>
      <c r="T8" s="68">
        <v>0</v>
      </c>
      <c r="U8" s="278">
        <v>0</v>
      </c>
    </row>
    <row r="9" spans="1:21" ht="35.25" customHeight="1" x14ac:dyDescent="0.5">
      <c r="A9" s="67" t="s">
        <v>42</v>
      </c>
      <c r="B9" s="68">
        <v>1567</v>
      </c>
      <c r="C9" s="68">
        <v>1775</v>
      </c>
      <c r="D9" s="68">
        <v>1570</v>
      </c>
      <c r="E9" s="68">
        <v>1913</v>
      </c>
      <c r="F9" s="68">
        <v>2288</v>
      </c>
      <c r="G9" s="68">
        <v>2116</v>
      </c>
      <c r="H9" s="68">
        <v>2227</v>
      </c>
      <c r="I9" s="68">
        <v>1846</v>
      </c>
      <c r="J9" s="68">
        <v>1751</v>
      </c>
      <c r="K9" s="68">
        <v>1868</v>
      </c>
      <c r="L9" s="68">
        <v>1897</v>
      </c>
      <c r="M9" s="68">
        <v>1837</v>
      </c>
      <c r="N9" s="68">
        <v>2497</v>
      </c>
      <c r="O9" s="68">
        <v>2230</v>
      </c>
      <c r="P9" s="69">
        <v>1748</v>
      </c>
      <c r="Q9" s="68">
        <v>1809</v>
      </c>
      <c r="R9" s="68">
        <v>1783</v>
      </c>
      <c r="S9" s="68">
        <v>1708</v>
      </c>
      <c r="T9" s="68">
        <v>1662</v>
      </c>
      <c r="U9" s="278">
        <v>1337</v>
      </c>
    </row>
    <row r="10" spans="1:21" ht="35.25" customHeight="1" x14ac:dyDescent="0.5">
      <c r="A10" s="67" t="s">
        <v>43</v>
      </c>
      <c r="B10" s="68">
        <v>552</v>
      </c>
      <c r="C10" s="68">
        <v>587</v>
      </c>
      <c r="D10" s="68">
        <v>689</v>
      </c>
      <c r="E10" s="68">
        <v>843</v>
      </c>
      <c r="F10" s="68">
        <v>841</v>
      </c>
      <c r="G10" s="68">
        <v>784</v>
      </c>
      <c r="H10" s="68">
        <v>833</v>
      </c>
      <c r="I10" s="68">
        <v>770</v>
      </c>
      <c r="J10" s="68">
        <v>741</v>
      </c>
      <c r="K10" s="68">
        <v>724</v>
      </c>
      <c r="L10" s="68">
        <v>826</v>
      </c>
      <c r="M10" s="68">
        <v>735</v>
      </c>
      <c r="N10" s="68">
        <v>611</v>
      </c>
      <c r="O10" s="68">
        <v>693</v>
      </c>
      <c r="P10" s="69">
        <v>740</v>
      </c>
      <c r="Q10" s="68">
        <v>616</v>
      </c>
      <c r="R10" s="68">
        <v>655</v>
      </c>
      <c r="S10" s="68">
        <v>629</v>
      </c>
      <c r="T10" s="68">
        <v>506</v>
      </c>
      <c r="U10" s="278">
        <v>585</v>
      </c>
    </row>
    <row r="11" spans="1:21" ht="35.25" customHeight="1" x14ac:dyDescent="0.5">
      <c r="A11" s="67" t="s">
        <v>44</v>
      </c>
      <c r="B11" s="68">
        <v>0</v>
      </c>
      <c r="C11" s="68">
        <v>4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4</v>
      </c>
      <c r="J11" s="68">
        <v>0</v>
      </c>
      <c r="K11" s="68">
        <v>0</v>
      </c>
      <c r="L11" s="68">
        <v>1</v>
      </c>
      <c r="M11" s="68">
        <v>0</v>
      </c>
      <c r="N11" s="68">
        <v>3</v>
      </c>
      <c r="O11" s="68">
        <v>3</v>
      </c>
      <c r="P11" s="69">
        <v>1</v>
      </c>
      <c r="Q11" s="68">
        <v>0</v>
      </c>
      <c r="R11" s="68">
        <v>0</v>
      </c>
      <c r="S11" s="68">
        <v>0</v>
      </c>
      <c r="T11" s="68">
        <v>3</v>
      </c>
      <c r="U11" s="278">
        <v>0</v>
      </c>
    </row>
    <row r="12" spans="1:21" ht="35.25" customHeight="1" x14ac:dyDescent="0.5">
      <c r="A12" s="67" t="s">
        <v>45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6</v>
      </c>
      <c r="L12" s="68">
        <v>7</v>
      </c>
      <c r="M12" s="68">
        <v>31</v>
      </c>
      <c r="N12" s="68">
        <v>9</v>
      </c>
      <c r="O12" s="68">
        <v>8</v>
      </c>
      <c r="P12" s="69">
        <v>21</v>
      </c>
      <c r="Q12" s="68">
        <v>10</v>
      </c>
      <c r="R12" s="68">
        <v>2</v>
      </c>
      <c r="S12" s="68">
        <v>0</v>
      </c>
      <c r="T12" s="68">
        <v>1</v>
      </c>
      <c r="U12" s="278">
        <v>0</v>
      </c>
    </row>
    <row r="13" spans="1:21" ht="35.25" customHeight="1" x14ac:dyDescent="0.5">
      <c r="A13" s="70" t="s">
        <v>46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2">
        <v>0</v>
      </c>
      <c r="Q13" s="71">
        <v>0</v>
      </c>
      <c r="R13" s="71">
        <v>0</v>
      </c>
      <c r="S13" s="71">
        <v>0</v>
      </c>
      <c r="T13" s="71">
        <v>175</v>
      </c>
      <c r="U13" s="281">
        <v>6</v>
      </c>
    </row>
    <row r="14" spans="1:21" ht="35.25" customHeight="1" x14ac:dyDescent="0.5">
      <c r="L14" s="73"/>
      <c r="N14" s="73"/>
      <c r="O14" s="73"/>
      <c r="Q14" s="66"/>
    </row>
  </sheetData>
  <mergeCells count="1">
    <mergeCell ref="A1:R1"/>
  </mergeCells>
  <phoneticPr fontId="0" type="noConversion"/>
  <pageMargins left="0.35" right="0" top="0.59055118110236227" bottom="0.39370078740157483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7"/>
  <sheetViews>
    <sheetView topLeftCell="A85" workbookViewId="0">
      <selection activeCell="D85" sqref="D85:E96"/>
    </sheetView>
  </sheetViews>
  <sheetFormatPr defaultRowHeight="30.75" customHeight="1" x14ac:dyDescent="0.5"/>
  <cols>
    <col min="1" max="1" width="5.85546875" style="57" customWidth="1"/>
    <col min="2" max="2" width="39.42578125" style="58" customWidth="1"/>
    <col min="3" max="3" width="10.5703125" style="57" customWidth="1"/>
    <col min="4" max="4" width="39.28515625" style="90" customWidth="1"/>
    <col min="5" max="5" width="10.7109375" style="85" customWidth="1"/>
    <col min="6" max="14" width="9.140625" style="85"/>
    <col min="15" max="16384" width="9.140625" style="58"/>
  </cols>
  <sheetData>
    <row r="1" spans="1:14" ht="30.75" customHeight="1" x14ac:dyDescent="0.5">
      <c r="A1" s="239" t="s">
        <v>224</v>
      </c>
      <c r="B1" s="239"/>
      <c r="C1" s="239"/>
      <c r="D1" s="239"/>
      <c r="E1" s="239"/>
    </row>
    <row r="3" spans="1:14" ht="30.75" customHeight="1" x14ac:dyDescent="0.5">
      <c r="A3" s="252" t="s">
        <v>75</v>
      </c>
      <c r="B3" s="242">
        <v>2544</v>
      </c>
      <c r="C3" s="254"/>
      <c r="D3" s="242">
        <v>2545</v>
      </c>
      <c r="E3" s="243"/>
    </row>
    <row r="4" spans="1:14" s="57" customFormat="1" ht="30.75" customHeight="1" x14ac:dyDescent="0.5">
      <c r="A4" s="253"/>
      <c r="B4" s="89" t="s">
        <v>64</v>
      </c>
      <c r="C4" s="87" t="s">
        <v>62</v>
      </c>
      <c r="D4" s="89" t="s">
        <v>64</v>
      </c>
      <c r="E4" s="89" t="s">
        <v>62</v>
      </c>
      <c r="F4" s="90"/>
      <c r="G4" s="90"/>
      <c r="H4" s="90"/>
      <c r="I4" s="90"/>
      <c r="J4" s="90"/>
      <c r="K4" s="90"/>
      <c r="L4" s="90"/>
      <c r="M4" s="90"/>
      <c r="N4" s="90"/>
    </row>
    <row r="5" spans="1:14" ht="30.75" customHeight="1" x14ac:dyDescent="0.5">
      <c r="A5" s="91">
        <v>1</v>
      </c>
      <c r="B5" s="92" t="s">
        <v>82</v>
      </c>
      <c r="C5" s="93">
        <v>478</v>
      </c>
      <c r="D5" s="92" t="s">
        <v>82</v>
      </c>
      <c r="E5" s="94">
        <v>476</v>
      </c>
    </row>
    <row r="6" spans="1:14" ht="30.75" customHeight="1" x14ac:dyDescent="0.5">
      <c r="A6" s="95">
        <v>2</v>
      </c>
      <c r="B6" s="96" t="s">
        <v>84</v>
      </c>
      <c r="C6" s="97">
        <v>424</v>
      </c>
      <c r="D6" s="96" t="s">
        <v>77</v>
      </c>
      <c r="E6" s="98">
        <v>336</v>
      </c>
    </row>
    <row r="7" spans="1:14" ht="30.75" customHeight="1" x14ac:dyDescent="0.5">
      <c r="A7" s="95">
        <v>3</v>
      </c>
      <c r="B7" s="96" t="s">
        <v>85</v>
      </c>
      <c r="C7" s="97">
        <v>203</v>
      </c>
      <c r="D7" s="96" t="s">
        <v>86</v>
      </c>
      <c r="E7" s="98">
        <v>211</v>
      </c>
    </row>
    <row r="8" spans="1:14" ht="30.75" customHeight="1" x14ac:dyDescent="0.5">
      <c r="A8" s="95">
        <v>4</v>
      </c>
      <c r="B8" s="96" t="s">
        <v>77</v>
      </c>
      <c r="C8" s="97">
        <v>181</v>
      </c>
      <c r="D8" s="96" t="s">
        <v>89</v>
      </c>
      <c r="E8" s="98">
        <v>206</v>
      </c>
    </row>
    <row r="9" spans="1:14" ht="30.75" customHeight="1" x14ac:dyDescent="0.5">
      <c r="A9" s="95">
        <v>5</v>
      </c>
      <c r="B9" s="96" t="s">
        <v>86</v>
      </c>
      <c r="C9" s="97">
        <v>146</v>
      </c>
      <c r="D9" s="96" t="s">
        <v>90</v>
      </c>
      <c r="E9" s="98">
        <v>183</v>
      </c>
    </row>
    <row r="10" spans="1:14" ht="30.75" customHeight="1" x14ac:dyDescent="0.5">
      <c r="A10" s="95">
        <v>6</v>
      </c>
      <c r="B10" s="96" t="s">
        <v>87</v>
      </c>
      <c r="C10" s="97">
        <v>138</v>
      </c>
      <c r="D10" s="96" t="s">
        <v>91</v>
      </c>
      <c r="E10" s="98">
        <v>136</v>
      </c>
    </row>
    <row r="11" spans="1:14" ht="30.75" customHeight="1" x14ac:dyDescent="0.5">
      <c r="A11" s="95">
        <v>7</v>
      </c>
      <c r="B11" s="96" t="s">
        <v>59</v>
      </c>
      <c r="C11" s="97">
        <v>133</v>
      </c>
      <c r="D11" s="96" t="s">
        <v>92</v>
      </c>
      <c r="E11" s="98">
        <v>122</v>
      </c>
    </row>
    <row r="12" spans="1:14" ht="30.75" customHeight="1" x14ac:dyDescent="0.5">
      <c r="A12" s="95">
        <v>8</v>
      </c>
      <c r="B12" s="96" t="s">
        <v>80</v>
      </c>
      <c r="C12" s="97">
        <v>115</v>
      </c>
      <c r="D12" s="96" t="s">
        <v>78</v>
      </c>
      <c r="E12" s="98">
        <v>112</v>
      </c>
    </row>
    <row r="13" spans="1:14" ht="30.75" customHeight="1" x14ac:dyDescent="0.5">
      <c r="A13" s="95">
        <v>9</v>
      </c>
      <c r="B13" s="96" t="s">
        <v>72</v>
      </c>
      <c r="C13" s="97">
        <v>112</v>
      </c>
      <c r="D13" s="99" t="s">
        <v>81</v>
      </c>
      <c r="E13" s="98">
        <v>102</v>
      </c>
    </row>
    <row r="14" spans="1:14" ht="30.75" customHeight="1" x14ac:dyDescent="0.5">
      <c r="A14" s="88">
        <v>10</v>
      </c>
      <c r="B14" s="100" t="s">
        <v>88</v>
      </c>
      <c r="C14" s="101">
        <v>101</v>
      </c>
      <c r="D14" s="100" t="s">
        <v>88</v>
      </c>
      <c r="E14" s="102">
        <v>99</v>
      </c>
    </row>
    <row r="16" spans="1:14" ht="30.75" customHeight="1" x14ac:dyDescent="0.5">
      <c r="A16" s="252" t="s">
        <v>75</v>
      </c>
      <c r="B16" s="242">
        <v>2546</v>
      </c>
      <c r="C16" s="243"/>
      <c r="D16" s="242">
        <v>2547</v>
      </c>
      <c r="E16" s="243"/>
    </row>
    <row r="17" spans="1:14" s="57" customFormat="1" ht="30.75" customHeight="1" x14ac:dyDescent="0.5">
      <c r="A17" s="253"/>
      <c r="B17" s="89" t="s">
        <v>64</v>
      </c>
      <c r="C17" s="89" t="s">
        <v>62</v>
      </c>
      <c r="D17" s="89" t="s">
        <v>64</v>
      </c>
      <c r="E17" s="89" t="s">
        <v>62</v>
      </c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30.75" customHeight="1" x14ac:dyDescent="0.5">
      <c r="A18" s="91">
        <v>1</v>
      </c>
      <c r="B18" s="92" t="s">
        <v>82</v>
      </c>
      <c r="C18" s="94">
        <v>352</v>
      </c>
      <c r="D18" s="92" t="s">
        <v>82</v>
      </c>
      <c r="E18" s="94">
        <v>324</v>
      </c>
    </row>
    <row r="19" spans="1:14" ht="30.75" customHeight="1" x14ac:dyDescent="0.5">
      <c r="A19" s="95">
        <v>2</v>
      </c>
      <c r="B19" s="96" t="s">
        <v>84</v>
      </c>
      <c r="C19" s="98">
        <v>244</v>
      </c>
      <c r="D19" s="96" t="s">
        <v>84</v>
      </c>
      <c r="E19" s="98">
        <v>293</v>
      </c>
    </row>
    <row r="20" spans="1:14" ht="30.75" customHeight="1" x14ac:dyDescent="0.5">
      <c r="A20" s="95">
        <v>3</v>
      </c>
      <c r="B20" s="96" t="s">
        <v>77</v>
      </c>
      <c r="C20" s="98">
        <v>225</v>
      </c>
      <c r="D20" s="96" t="s">
        <v>86</v>
      </c>
      <c r="E20" s="98">
        <v>197</v>
      </c>
    </row>
    <row r="21" spans="1:14" ht="30.75" customHeight="1" x14ac:dyDescent="0.5">
      <c r="A21" s="95">
        <v>4</v>
      </c>
      <c r="B21" s="96" t="s">
        <v>72</v>
      </c>
      <c r="C21" s="98">
        <v>208</v>
      </c>
      <c r="D21" s="96" t="s">
        <v>77</v>
      </c>
      <c r="E21" s="98">
        <v>150</v>
      </c>
    </row>
    <row r="22" spans="1:14" ht="30.75" customHeight="1" x14ac:dyDescent="0.5">
      <c r="A22" s="95">
        <v>5</v>
      </c>
      <c r="B22" s="96" t="s">
        <v>86</v>
      </c>
      <c r="C22" s="98">
        <v>205</v>
      </c>
      <c r="D22" s="96" t="s">
        <v>72</v>
      </c>
      <c r="E22" s="98">
        <v>139</v>
      </c>
    </row>
    <row r="23" spans="1:14" ht="30.75" customHeight="1" x14ac:dyDescent="0.5">
      <c r="A23" s="95">
        <v>6</v>
      </c>
      <c r="B23" s="99" t="s">
        <v>81</v>
      </c>
      <c r="C23" s="98">
        <v>149</v>
      </c>
      <c r="D23" s="96" t="s">
        <v>79</v>
      </c>
      <c r="E23" s="98">
        <v>122</v>
      </c>
    </row>
    <row r="24" spans="1:14" ht="30.75" customHeight="1" x14ac:dyDescent="0.5">
      <c r="A24" s="95">
        <v>7</v>
      </c>
      <c r="B24" s="96" t="s">
        <v>57</v>
      </c>
      <c r="C24" s="98">
        <v>146</v>
      </c>
      <c r="D24" s="96" t="s">
        <v>83</v>
      </c>
      <c r="E24" s="98">
        <v>121</v>
      </c>
    </row>
    <row r="25" spans="1:14" ht="30.75" customHeight="1" x14ac:dyDescent="0.5">
      <c r="A25" s="95">
        <v>8</v>
      </c>
      <c r="B25" s="96" t="s">
        <v>80</v>
      </c>
      <c r="C25" s="98">
        <v>126</v>
      </c>
      <c r="D25" s="96" t="s">
        <v>109</v>
      </c>
      <c r="E25" s="98">
        <v>112</v>
      </c>
    </row>
    <row r="26" spans="1:14" ht="30.75" customHeight="1" x14ac:dyDescent="0.5">
      <c r="A26" s="95">
        <v>9</v>
      </c>
      <c r="B26" s="96" t="s">
        <v>88</v>
      </c>
      <c r="C26" s="98">
        <v>123</v>
      </c>
      <c r="D26" s="96" t="s">
        <v>80</v>
      </c>
      <c r="E26" s="98">
        <v>112</v>
      </c>
    </row>
    <row r="27" spans="1:14" ht="30.75" customHeight="1" x14ac:dyDescent="0.5">
      <c r="A27" s="88">
        <v>10</v>
      </c>
      <c r="B27" s="100" t="s">
        <v>85</v>
      </c>
      <c r="C27" s="102">
        <v>119</v>
      </c>
      <c r="D27" s="100" t="s">
        <v>57</v>
      </c>
      <c r="E27" s="102">
        <v>111</v>
      </c>
    </row>
    <row r="28" spans="1:14" ht="30.75" customHeight="1" x14ac:dyDescent="0.5">
      <c r="A28" s="90"/>
      <c r="B28" s="85"/>
      <c r="C28" s="104"/>
      <c r="D28" s="85"/>
      <c r="E28" s="104"/>
    </row>
    <row r="29" spans="1:14" ht="30.75" customHeight="1" x14ac:dyDescent="0.5">
      <c r="A29" s="239" t="s">
        <v>224</v>
      </c>
      <c r="B29" s="239"/>
      <c r="C29" s="239"/>
      <c r="D29" s="239"/>
      <c r="E29" s="239"/>
    </row>
    <row r="30" spans="1:14" ht="30.75" customHeight="1" x14ac:dyDescent="0.5">
      <c r="A30" s="74"/>
      <c r="B30" s="74"/>
      <c r="C30" s="74"/>
      <c r="D30" s="74"/>
      <c r="E30" s="74"/>
    </row>
    <row r="31" spans="1:14" ht="30.75" customHeight="1" x14ac:dyDescent="0.5">
      <c r="A31" s="255" t="s">
        <v>75</v>
      </c>
      <c r="B31" s="242">
        <v>2548</v>
      </c>
      <c r="C31" s="243"/>
      <c r="D31" s="242">
        <v>2549</v>
      </c>
      <c r="E31" s="243"/>
    </row>
    <row r="32" spans="1:14" s="57" customFormat="1" ht="30.75" customHeight="1" x14ac:dyDescent="0.5">
      <c r="A32" s="256"/>
      <c r="B32" s="89" t="s">
        <v>64</v>
      </c>
      <c r="C32" s="89" t="s">
        <v>62</v>
      </c>
      <c r="D32" s="89" t="s">
        <v>64</v>
      </c>
      <c r="E32" s="89" t="s">
        <v>62</v>
      </c>
      <c r="F32" s="90"/>
      <c r="G32" s="90"/>
      <c r="H32" s="90"/>
      <c r="I32" s="90"/>
      <c r="J32" s="90"/>
      <c r="K32" s="90"/>
      <c r="L32" s="90"/>
      <c r="M32" s="90"/>
      <c r="N32" s="90"/>
    </row>
    <row r="33" spans="1:14" ht="30.75" customHeight="1" x14ac:dyDescent="0.5">
      <c r="A33" s="91">
        <v>1</v>
      </c>
      <c r="B33" s="92" t="s">
        <v>82</v>
      </c>
      <c r="C33" s="94">
        <v>325</v>
      </c>
      <c r="D33" s="92" t="s">
        <v>82</v>
      </c>
      <c r="E33" s="94">
        <v>565</v>
      </c>
    </row>
    <row r="34" spans="1:14" ht="30.75" customHeight="1" x14ac:dyDescent="0.5">
      <c r="A34" s="95">
        <v>2</v>
      </c>
      <c r="B34" s="96" t="s">
        <v>84</v>
      </c>
      <c r="C34" s="98">
        <v>292</v>
      </c>
      <c r="D34" s="96" t="s">
        <v>121</v>
      </c>
      <c r="E34" s="98">
        <v>331</v>
      </c>
    </row>
    <row r="35" spans="1:14" ht="30.75" customHeight="1" x14ac:dyDescent="0.5">
      <c r="A35" s="95">
        <v>3</v>
      </c>
      <c r="B35" s="96" t="s">
        <v>83</v>
      </c>
      <c r="C35" s="98">
        <v>228</v>
      </c>
      <c r="D35" s="96" t="s">
        <v>83</v>
      </c>
      <c r="E35" s="98">
        <v>266</v>
      </c>
    </row>
    <row r="36" spans="1:14" ht="30.75" customHeight="1" x14ac:dyDescent="0.5">
      <c r="A36" s="95">
        <v>4</v>
      </c>
      <c r="B36" s="96" t="s">
        <v>86</v>
      </c>
      <c r="C36" s="98">
        <v>167</v>
      </c>
      <c r="D36" s="96" t="s">
        <v>122</v>
      </c>
      <c r="E36" s="98">
        <v>204</v>
      </c>
    </row>
    <row r="37" spans="1:14" ht="30.75" customHeight="1" x14ac:dyDescent="0.5">
      <c r="A37" s="95">
        <v>5</v>
      </c>
      <c r="B37" s="96" t="s">
        <v>79</v>
      </c>
      <c r="C37" s="98">
        <v>164</v>
      </c>
      <c r="D37" s="96" t="s">
        <v>80</v>
      </c>
      <c r="E37" s="98">
        <v>195</v>
      </c>
    </row>
    <row r="38" spans="1:14" ht="30.75" customHeight="1" x14ac:dyDescent="0.5">
      <c r="A38" s="95">
        <v>6</v>
      </c>
      <c r="B38" s="96" t="s">
        <v>57</v>
      </c>
      <c r="C38" s="98">
        <v>150</v>
      </c>
      <c r="D38" s="99" t="s">
        <v>123</v>
      </c>
      <c r="E38" s="98">
        <v>189</v>
      </c>
    </row>
    <row r="39" spans="1:14" ht="30.75" customHeight="1" x14ac:dyDescent="0.5">
      <c r="A39" s="95">
        <v>7</v>
      </c>
      <c r="B39" s="96" t="s">
        <v>109</v>
      </c>
      <c r="C39" s="98">
        <v>142</v>
      </c>
      <c r="D39" s="96" t="s">
        <v>124</v>
      </c>
      <c r="E39" s="98">
        <v>184</v>
      </c>
    </row>
    <row r="40" spans="1:14" ht="30.75" customHeight="1" x14ac:dyDescent="0.5">
      <c r="A40" s="95">
        <v>8</v>
      </c>
      <c r="B40" s="96" t="s">
        <v>110</v>
      </c>
      <c r="C40" s="98">
        <v>113</v>
      </c>
      <c r="D40" s="96" t="s">
        <v>125</v>
      </c>
      <c r="E40" s="98">
        <v>179</v>
      </c>
    </row>
    <row r="41" spans="1:14" ht="30.75" customHeight="1" x14ac:dyDescent="0.5">
      <c r="A41" s="95">
        <v>9</v>
      </c>
      <c r="B41" s="99" t="s">
        <v>111</v>
      </c>
      <c r="C41" s="98">
        <v>111</v>
      </c>
      <c r="D41" s="96" t="s">
        <v>126</v>
      </c>
      <c r="E41" s="98">
        <v>175</v>
      </c>
    </row>
    <row r="42" spans="1:14" ht="30.75" customHeight="1" x14ac:dyDescent="0.5">
      <c r="A42" s="88">
        <v>10</v>
      </c>
      <c r="B42" s="100" t="s">
        <v>77</v>
      </c>
      <c r="C42" s="102">
        <v>111</v>
      </c>
      <c r="D42" s="100" t="s">
        <v>127</v>
      </c>
      <c r="E42" s="102">
        <v>161</v>
      </c>
    </row>
    <row r="44" spans="1:14" ht="30.75" customHeight="1" x14ac:dyDescent="0.5">
      <c r="A44" s="255" t="s">
        <v>75</v>
      </c>
      <c r="B44" s="242">
        <v>2550</v>
      </c>
      <c r="C44" s="243"/>
      <c r="D44" s="242">
        <v>2551</v>
      </c>
      <c r="E44" s="243"/>
    </row>
    <row r="45" spans="1:14" s="57" customFormat="1" ht="30.75" customHeight="1" x14ac:dyDescent="0.5">
      <c r="A45" s="256"/>
      <c r="B45" s="89" t="s">
        <v>64</v>
      </c>
      <c r="C45" s="89" t="s">
        <v>62</v>
      </c>
      <c r="D45" s="89" t="s">
        <v>64</v>
      </c>
      <c r="E45" s="89" t="s">
        <v>62</v>
      </c>
      <c r="F45" s="90"/>
      <c r="G45" s="90"/>
      <c r="H45" s="90"/>
      <c r="I45" s="90"/>
      <c r="J45" s="90"/>
      <c r="K45" s="90"/>
      <c r="L45" s="90"/>
      <c r="M45" s="90"/>
      <c r="N45" s="90"/>
    </row>
    <row r="46" spans="1:14" ht="30.75" customHeight="1" x14ac:dyDescent="0.5">
      <c r="A46" s="91">
        <v>1</v>
      </c>
      <c r="B46" s="92" t="s">
        <v>82</v>
      </c>
      <c r="C46" s="94">
        <v>862</v>
      </c>
      <c r="D46" s="103" t="s">
        <v>144</v>
      </c>
      <c r="E46" s="94">
        <v>550</v>
      </c>
    </row>
    <row r="47" spans="1:14" ht="30.75" customHeight="1" x14ac:dyDescent="0.5">
      <c r="A47" s="95">
        <v>2</v>
      </c>
      <c r="B47" s="96" t="s">
        <v>121</v>
      </c>
      <c r="C47" s="98">
        <v>491</v>
      </c>
      <c r="D47" s="92" t="s">
        <v>82</v>
      </c>
      <c r="E47" s="98">
        <v>480</v>
      </c>
    </row>
    <row r="48" spans="1:14" ht="30.75" customHeight="1" x14ac:dyDescent="0.5">
      <c r="A48" s="95">
        <v>3</v>
      </c>
      <c r="B48" s="103" t="s">
        <v>144</v>
      </c>
      <c r="C48" s="98">
        <v>399</v>
      </c>
      <c r="D48" s="96" t="s">
        <v>121</v>
      </c>
      <c r="E48" s="98">
        <v>328</v>
      </c>
    </row>
    <row r="49" spans="1:14" ht="30.75" customHeight="1" x14ac:dyDescent="0.5">
      <c r="A49" s="95">
        <v>4</v>
      </c>
      <c r="B49" s="96" t="s">
        <v>145</v>
      </c>
      <c r="C49" s="98">
        <v>352</v>
      </c>
      <c r="D49" s="96" t="s">
        <v>127</v>
      </c>
      <c r="E49" s="98">
        <v>318</v>
      </c>
    </row>
    <row r="50" spans="1:14" ht="30.75" customHeight="1" x14ac:dyDescent="0.5">
      <c r="A50" s="95">
        <v>5</v>
      </c>
      <c r="B50" s="96" t="s">
        <v>79</v>
      </c>
      <c r="C50" s="98">
        <v>349</v>
      </c>
      <c r="D50" s="96" t="s">
        <v>83</v>
      </c>
      <c r="E50" s="98">
        <v>284</v>
      </c>
    </row>
    <row r="51" spans="1:14" ht="30.75" customHeight="1" x14ac:dyDescent="0.5">
      <c r="A51" s="95">
        <v>6</v>
      </c>
      <c r="B51" s="96" t="s">
        <v>57</v>
      </c>
      <c r="C51" s="98">
        <v>321</v>
      </c>
      <c r="D51" s="96" t="s">
        <v>122</v>
      </c>
      <c r="E51" s="98">
        <v>274</v>
      </c>
    </row>
    <row r="52" spans="1:14" ht="30.75" customHeight="1" x14ac:dyDescent="0.5">
      <c r="A52" s="95">
        <v>7</v>
      </c>
      <c r="B52" s="96" t="s">
        <v>122</v>
      </c>
      <c r="C52" s="98">
        <v>314</v>
      </c>
      <c r="D52" s="96" t="s">
        <v>145</v>
      </c>
      <c r="E52" s="98">
        <v>266</v>
      </c>
    </row>
    <row r="53" spans="1:14" ht="30.75" customHeight="1" x14ac:dyDescent="0.5">
      <c r="A53" s="95">
        <v>8</v>
      </c>
      <c r="B53" s="96" t="s">
        <v>146</v>
      </c>
      <c r="C53" s="98">
        <v>282</v>
      </c>
      <c r="D53" s="96" t="s">
        <v>88</v>
      </c>
      <c r="E53" s="98">
        <v>257</v>
      </c>
    </row>
    <row r="54" spans="1:14" ht="30.75" customHeight="1" x14ac:dyDescent="0.5">
      <c r="A54" s="95">
        <v>9</v>
      </c>
      <c r="B54" s="96" t="s">
        <v>83</v>
      </c>
      <c r="C54" s="98">
        <v>280</v>
      </c>
      <c r="D54" s="96" t="s">
        <v>123</v>
      </c>
      <c r="E54" s="98">
        <v>244</v>
      </c>
    </row>
    <row r="55" spans="1:14" ht="30.75" customHeight="1" x14ac:dyDescent="0.5">
      <c r="A55" s="88">
        <v>10</v>
      </c>
      <c r="B55" s="100" t="s">
        <v>88</v>
      </c>
      <c r="C55" s="102">
        <v>273</v>
      </c>
      <c r="D55" s="100" t="s">
        <v>57</v>
      </c>
      <c r="E55" s="102">
        <v>241</v>
      </c>
    </row>
    <row r="57" spans="1:14" ht="27" customHeight="1" x14ac:dyDescent="0.5">
      <c r="A57" s="239" t="s">
        <v>224</v>
      </c>
      <c r="B57" s="239"/>
      <c r="C57" s="239"/>
      <c r="D57" s="239"/>
      <c r="E57" s="239"/>
    </row>
    <row r="58" spans="1:14" ht="28.5" customHeight="1" x14ac:dyDescent="0.5">
      <c r="A58" s="74"/>
      <c r="B58" s="74"/>
      <c r="C58" s="74"/>
      <c r="D58" s="74"/>
      <c r="E58" s="74"/>
    </row>
    <row r="59" spans="1:14" ht="30.75" customHeight="1" x14ac:dyDescent="0.5">
      <c r="A59" s="255" t="s">
        <v>75</v>
      </c>
      <c r="B59" s="242">
        <v>2552</v>
      </c>
      <c r="C59" s="243"/>
      <c r="D59" s="242">
        <v>2553</v>
      </c>
      <c r="E59" s="243"/>
    </row>
    <row r="60" spans="1:14" s="57" customFormat="1" ht="30.75" customHeight="1" x14ac:dyDescent="0.5">
      <c r="A60" s="256"/>
      <c r="B60" s="89" t="s">
        <v>64</v>
      </c>
      <c r="C60" s="89" t="s">
        <v>62</v>
      </c>
      <c r="D60" s="89" t="s">
        <v>64</v>
      </c>
      <c r="E60" s="89" t="s">
        <v>62</v>
      </c>
      <c r="F60" s="90"/>
      <c r="G60" s="90"/>
      <c r="H60" s="90"/>
      <c r="I60" s="90"/>
      <c r="J60" s="90"/>
      <c r="K60" s="90"/>
      <c r="L60" s="90"/>
      <c r="M60" s="90"/>
      <c r="N60" s="90"/>
    </row>
    <row r="61" spans="1:14" ht="30.75" customHeight="1" x14ac:dyDescent="0.5">
      <c r="A61" s="91">
        <v>1</v>
      </c>
      <c r="B61" s="103" t="s">
        <v>144</v>
      </c>
      <c r="C61" s="94">
        <v>827</v>
      </c>
      <c r="D61" s="103" t="s">
        <v>144</v>
      </c>
      <c r="E61" s="94">
        <v>834</v>
      </c>
    </row>
    <row r="62" spans="1:14" ht="30.75" customHeight="1" x14ac:dyDescent="0.5">
      <c r="A62" s="95">
        <v>2</v>
      </c>
      <c r="B62" s="96" t="s">
        <v>145</v>
      </c>
      <c r="C62" s="98">
        <v>526</v>
      </c>
      <c r="D62" s="96" t="s">
        <v>145</v>
      </c>
      <c r="E62" s="98">
        <v>492</v>
      </c>
    </row>
    <row r="63" spans="1:14" ht="30.75" customHeight="1" x14ac:dyDescent="0.5">
      <c r="A63" s="95">
        <v>3</v>
      </c>
      <c r="B63" s="96" t="s">
        <v>83</v>
      </c>
      <c r="C63" s="98">
        <v>404</v>
      </c>
      <c r="D63" s="96" t="s">
        <v>121</v>
      </c>
      <c r="E63" s="98">
        <v>382</v>
      </c>
    </row>
    <row r="64" spans="1:14" ht="30.75" customHeight="1" x14ac:dyDescent="0.5">
      <c r="A64" s="95">
        <v>4</v>
      </c>
      <c r="B64" s="92" t="s">
        <v>82</v>
      </c>
      <c r="C64" s="98">
        <v>378</v>
      </c>
      <c r="D64" s="96" t="s">
        <v>57</v>
      </c>
      <c r="E64" s="98">
        <v>374</v>
      </c>
    </row>
    <row r="65" spans="1:5" ht="30.75" customHeight="1" x14ac:dyDescent="0.5">
      <c r="A65" s="95">
        <v>5</v>
      </c>
      <c r="B65" s="96" t="s">
        <v>57</v>
      </c>
      <c r="C65" s="98">
        <v>339</v>
      </c>
      <c r="D65" s="92" t="s">
        <v>82</v>
      </c>
      <c r="E65" s="98">
        <v>372</v>
      </c>
    </row>
    <row r="66" spans="1:5" ht="30.75" customHeight="1" x14ac:dyDescent="0.5">
      <c r="A66" s="95">
        <v>6</v>
      </c>
      <c r="B66" s="96" t="s">
        <v>121</v>
      </c>
      <c r="C66" s="98">
        <v>302</v>
      </c>
      <c r="D66" s="96" t="s">
        <v>127</v>
      </c>
      <c r="E66" s="98">
        <v>281</v>
      </c>
    </row>
    <row r="67" spans="1:5" ht="30.75" customHeight="1" x14ac:dyDescent="0.5">
      <c r="A67" s="95">
        <v>7</v>
      </c>
      <c r="B67" s="96" t="s">
        <v>88</v>
      </c>
      <c r="C67" s="98">
        <v>281</v>
      </c>
      <c r="D67" s="96" t="s">
        <v>88</v>
      </c>
      <c r="E67" s="98">
        <v>265</v>
      </c>
    </row>
    <row r="68" spans="1:5" ht="30.75" customHeight="1" x14ac:dyDescent="0.5">
      <c r="A68" s="95">
        <v>8</v>
      </c>
      <c r="B68" s="96" t="s">
        <v>127</v>
      </c>
      <c r="C68" s="98">
        <v>258</v>
      </c>
      <c r="D68" s="96" t="s">
        <v>83</v>
      </c>
      <c r="E68" s="98">
        <v>239</v>
      </c>
    </row>
    <row r="69" spans="1:5" ht="30.75" customHeight="1" x14ac:dyDescent="0.5">
      <c r="A69" s="95">
        <v>9</v>
      </c>
      <c r="B69" s="96" t="s">
        <v>122</v>
      </c>
      <c r="C69" s="98">
        <v>240</v>
      </c>
      <c r="D69" s="96" t="s">
        <v>176</v>
      </c>
      <c r="E69" s="98">
        <v>193</v>
      </c>
    </row>
    <row r="70" spans="1:5" ht="30.75" customHeight="1" x14ac:dyDescent="0.5">
      <c r="A70" s="88">
        <v>10</v>
      </c>
      <c r="B70" s="100" t="s">
        <v>171</v>
      </c>
      <c r="C70" s="102">
        <v>163</v>
      </c>
      <c r="D70" s="100" t="s">
        <v>171</v>
      </c>
      <c r="E70" s="102">
        <v>187</v>
      </c>
    </row>
    <row r="72" spans="1:5" ht="30.75" customHeight="1" x14ac:dyDescent="0.5">
      <c r="A72" s="255" t="s">
        <v>75</v>
      </c>
      <c r="B72" s="242">
        <v>2554</v>
      </c>
      <c r="C72" s="243"/>
      <c r="D72" s="242">
        <v>2555</v>
      </c>
      <c r="E72" s="243"/>
    </row>
    <row r="73" spans="1:5" ht="30.75" customHeight="1" x14ac:dyDescent="0.5">
      <c r="A73" s="256"/>
      <c r="B73" s="89" t="s">
        <v>64</v>
      </c>
      <c r="C73" s="89" t="s">
        <v>62</v>
      </c>
      <c r="D73" s="89" t="s">
        <v>64</v>
      </c>
      <c r="E73" s="89" t="s">
        <v>62</v>
      </c>
    </row>
    <row r="74" spans="1:5" ht="30.75" customHeight="1" x14ac:dyDescent="0.5">
      <c r="A74" s="91">
        <v>1</v>
      </c>
      <c r="B74" s="103" t="s">
        <v>144</v>
      </c>
      <c r="C74" s="94">
        <v>653</v>
      </c>
      <c r="D74" s="103" t="s">
        <v>144</v>
      </c>
      <c r="E74" s="94">
        <v>548</v>
      </c>
    </row>
    <row r="75" spans="1:5" ht="30.75" customHeight="1" x14ac:dyDescent="0.5">
      <c r="A75" s="95">
        <v>2</v>
      </c>
      <c r="B75" s="96" t="s">
        <v>145</v>
      </c>
      <c r="C75" s="98">
        <v>465</v>
      </c>
      <c r="D75" s="96" t="s">
        <v>145</v>
      </c>
      <c r="E75" s="98">
        <v>423</v>
      </c>
    </row>
    <row r="76" spans="1:5" ht="30.75" customHeight="1" x14ac:dyDescent="0.5">
      <c r="A76" s="95">
        <v>3</v>
      </c>
      <c r="B76" s="96" t="s">
        <v>57</v>
      </c>
      <c r="C76" s="98">
        <v>345</v>
      </c>
      <c r="D76" s="96" t="s">
        <v>57</v>
      </c>
      <c r="E76" s="98">
        <v>306</v>
      </c>
    </row>
    <row r="77" spans="1:5" ht="30.75" customHeight="1" x14ac:dyDescent="0.5">
      <c r="A77" s="95">
        <v>4</v>
      </c>
      <c r="B77" s="96" t="s">
        <v>121</v>
      </c>
      <c r="C77" s="98">
        <v>338</v>
      </c>
      <c r="D77" s="92" t="s">
        <v>82</v>
      </c>
      <c r="E77" s="98">
        <v>294</v>
      </c>
    </row>
    <row r="78" spans="1:5" ht="30.75" customHeight="1" x14ac:dyDescent="0.5">
      <c r="A78" s="95">
        <v>5</v>
      </c>
      <c r="B78" s="92" t="s">
        <v>82</v>
      </c>
      <c r="C78" s="98">
        <v>330</v>
      </c>
      <c r="D78" s="96" t="s">
        <v>121</v>
      </c>
      <c r="E78" s="98">
        <v>279</v>
      </c>
    </row>
    <row r="79" spans="1:5" ht="30.75" customHeight="1" x14ac:dyDescent="0.5">
      <c r="A79" s="95">
        <v>6</v>
      </c>
      <c r="B79" s="96" t="s">
        <v>176</v>
      </c>
      <c r="C79" s="98">
        <v>232</v>
      </c>
      <c r="D79" s="96" t="s">
        <v>88</v>
      </c>
      <c r="E79" s="98">
        <v>241</v>
      </c>
    </row>
    <row r="80" spans="1:5" ht="30.75" customHeight="1" x14ac:dyDescent="0.5">
      <c r="A80" s="95">
        <v>7</v>
      </c>
      <c r="B80" s="96" t="s">
        <v>88</v>
      </c>
      <c r="C80" s="98">
        <v>216</v>
      </c>
      <c r="D80" s="96" t="s">
        <v>83</v>
      </c>
      <c r="E80" s="98">
        <v>223</v>
      </c>
    </row>
    <row r="81" spans="1:5" ht="30.75" customHeight="1" x14ac:dyDescent="0.5">
      <c r="A81" s="95">
        <v>8</v>
      </c>
      <c r="B81" s="96" t="s">
        <v>83</v>
      </c>
      <c r="C81" s="98">
        <v>216</v>
      </c>
      <c r="D81" s="96" t="s">
        <v>127</v>
      </c>
      <c r="E81" s="98">
        <v>205</v>
      </c>
    </row>
    <row r="82" spans="1:5" ht="30.75" customHeight="1" x14ac:dyDescent="0.5">
      <c r="A82" s="95">
        <v>9</v>
      </c>
      <c r="B82" s="96" t="s">
        <v>127</v>
      </c>
      <c r="C82" s="98">
        <v>208</v>
      </c>
      <c r="D82" s="96" t="s">
        <v>176</v>
      </c>
      <c r="E82" s="98">
        <v>198</v>
      </c>
    </row>
    <row r="83" spans="1:5" ht="30.75" customHeight="1" x14ac:dyDescent="0.5">
      <c r="A83" s="88">
        <v>10</v>
      </c>
      <c r="B83" s="100" t="s">
        <v>122</v>
      </c>
      <c r="C83" s="102">
        <v>208</v>
      </c>
      <c r="D83" s="100" t="s">
        <v>122</v>
      </c>
      <c r="E83" s="102">
        <v>163</v>
      </c>
    </row>
    <row r="84" spans="1:5" ht="30.75" customHeight="1" x14ac:dyDescent="0.5">
      <c r="B84" s="58" t="s">
        <v>225</v>
      </c>
    </row>
    <row r="85" spans="1:5" ht="30.75" customHeight="1" x14ac:dyDescent="0.5">
      <c r="A85" s="255" t="s">
        <v>75</v>
      </c>
      <c r="B85" s="257">
        <v>2556</v>
      </c>
      <c r="C85" s="258"/>
      <c r="D85" s="271">
        <v>2557</v>
      </c>
      <c r="E85" s="272"/>
    </row>
    <row r="86" spans="1:5" ht="30.75" customHeight="1" x14ac:dyDescent="0.5">
      <c r="A86" s="256"/>
      <c r="B86" s="89" t="s">
        <v>64</v>
      </c>
      <c r="C86" s="89" t="s">
        <v>62</v>
      </c>
      <c r="D86" s="301" t="s">
        <v>64</v>
      </c>
      <c r="E86" s="301" t="s">
        <v>62</v>
      </c>
    </row>
    <row r="87" spans="1:5" ht="30.75" customHeight="1" x14ac:dyDescent="0.5">
      <c r="A87" s="91">
        <v>1</v>
      </c>
      <c r="B87" s="103" t="s">
        <v>144</v>
      </c>
      <c r="C87" s="94">
        <v>953</v>
      </c>
      <c r="D87" s="302" t="s">
        <v>144</v>
      </c>
      <c r="E87" s="303">
        <v>531</v>
      </c>
    </row>
    <row r="88" spans="1:5" ht="30.75" customHeight="1" x14ac:dyDescent="0.5">
      <c r="A88" s="95">
        <v>2</v>
      </c>
      <c r="B88" s="96" t="s">
        <v>145</v>
      </c>
      <c r="C88" s="98">
        <v>402</v>
      </c>
      <c r="D88" s="304" t="s">
        <v>57</v>
      </c>
      <c r="E88" s="305">
        <v>331</v>
      </c>
    </row>
    <row r="89" spans="1:5" ht="30.75" customHeight="1" x14ac:dyDescent="0.5">
      <c r="A89" s="95">
        <v>3</v>
      </c>
      <c r="B89" s="96" t="s">
        <v>57</v>
      </c>
      <c r="C89" s="98">
        <v>353</v>
      </c>
      <c r="D89" s="304" t="s">
        <v>145</v>
      </c>
      <c r="E89" s="305">
        <v>295</v>
      </c>
    </row>
    <row r="90" spans="1:5" ht="30.75" customHeight="1" x14ac:dyDescent="0.5">
      <c r="A90" s="95">
        <v>4</v>
      </c>
      <c r="B90" s="96" t="s">
        <v>127</v>
      </c>
      <c r="C90" s="98">
        <v>300</v>
      </c>
      <c r="D90" s="306" t="s">
        <v>82</v>
      </c>
      <c r="E90" s="305">
        <v>254</v>
      </c>
    </row>
    <row r="91" spans="1:5" ht="30.75" customHeight="1" x14ac:dyDescent="0.5">
      <c r="A91" s="95">
        <v>5</v>
      </c>
      <c r="B91" s="92" t="s">
        <v>82</v>
      </c>
      <c r="C91" s="98">
        <v>281</v>
      </c>
      <c r="D91" s="307" t="s">
        <v>277</v>
      </c>
      <c r="E91" s="305">
        <v>215</v>
      </c>
    </row>
    <row r="92" spans="1:5" ht="30.75" customHeight="1" x14ac:dyDescent="0.5">
      <c r="A92" s="95">
        <v>6</v>
      </c>
      <c r="B92" s="96" t="s">
        <v>121</v>
      </c>
      <c r="C92" s="98">
        <v>267</v>
      </c>
      <c r="D92" s="304" t="s">
        <v>88</v>
      </c>
      <c r="E92" s="305">
        <v>214</v>
      </c>
    </row>
    <row r="93" spans="1:5" ht="30.75" customHeight="1" x14ac:dyDescent="0.5">
      <c r="A93" s="95">
        <v>7</v>
      </c>
      <c r="B93" s="96" t="s">
        <v>88</v>
      </c>
      <c r="C93" s="98">
        <v>229</v>
      </c>
      <c r="D93" s="304" t="s">
        <v>176</v>
      </c>
      <c r="E93" s="305">
        <v>186</v>
      </c>
    </row>
    <row r="94" spans="1:5" ht="30.75" customHeight="1" x14ac:dyDescent="0.5">
      <c r="A94" s="95">
        <v>8</v>
      </c>
      <c r="B94" s="96" t="s">
        <v>176</v>
      </c>
      <c r="C94" s="98">
        <v>179</v>
      </c>
      <c r="D94" s="304" t="s">
        <v>122</v>
      </c>
      <c r="E94" s="305">
        <v>159</v>
      </c>
    </row>
    <row r="95" spans="1:5" ht="30.75" customHeight="1" x14ac:dyDescent="0.5">
      <c r="A95" s="95">
        <v>9</v>
      </c>
      <c r="B95" s="96" t="s">
        <v>122</v>
      </c>
      <c r="C95" s="98">
        <v>168</v>
      </c>
      <c r="D95" s="308" t="s">
        <v>305</v>
      </c>
      <c r="E95" s="305">
        <v>141</v>
      </c>
    </row>
    <row r="96" spans="1:5" ht="30.75" customHeight="1" x14ac:dyDescent="0.5">
      <c r="A96" s="88">
        <v>10</v>
      </c>
      <c r="B96" s="144" t="s">
        <v>171</v>
      </c>
      <c r="C96" s="102">
        <v>168</v>
      </c>
      <c r="D96" s="309" t="s">
        <v>306</v>
      </c>
      <c r="E96" s="310">
        <v>141</v>
      </c>
    </row>
    <row r="97" spans="2:2" ht="30.75" customHeight="1" x14ac:dyDescent="0.5">
      <c r="B97" s="58" t="s">
        <v>225</v>
      </c>
    </row>
  </sheetData>
  <mergeCells count="24">
    <mergeCell ref="A59:A60"/>
    <mergeCell ref="B59:C59"/>
    <mergeCell ref="D59:E59"/>
    <mergeCell ref="D44:E44"/>
    <mergeCell ref="A44:A45"/>
    <mergeCell ref="A85:A86"/>
    <mergeCell ref="B85:C85"/>
    <mergeCell ref="D85:E85"/>
    <mergeCell ref="A72:A73"/>
    <mergeCell ref="B72:C72"/>
    <mergeCell ref="D72:E72"/>
    <mergeCell ref="A29:E29"/>
    <mergeCell ref="A57:E57"/>
    <mergeCell ref="B31:C31"/>
    <mergeCell ref="A1:E1"/>
    <mergeCell ref="A16:A17"/>
    <mergeCell ref="B16:C16"/>
    <mergeCell ref="D16:E16"/>
    <mergeCell ref="A3:A4"/>
    <mergeCell ref="D3:E3"/>
    <mergeCell ref="B3:C3"/>
    <mergeCell ref="A31:A32"/>
    <mergeCell ref="B44:C44"/>
    <mergeCell ref="D31:E31"/>
  </mergeCells>
  <phoneticPr fontId="0" type="noConversion"/>
  <pageMargins left="0.31" right="0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5"/>
  <sheetViews>
    <sheetView topLeftCell="A41" workbookViewId="0">
      <selection activeCell="B43" sqref="B43:E55"/>
    </sheetView>
  </sheetViews>
  <sheetFormatPr defaultRowHeight="27.75" customHeight="1" x14ac:dyDescent="0.5"/>
  <cols>
    <col min="1" max="1" width="7.42578125" style="105" customWidth="1"/>
    <col min="2" max="2" width="9.140625" style="105"/>
    <col min="3" max="3" width="33.5703125" style="105" customWidth="1"/>
    <col min="4" max="4" width="17.7109375" style="105" customWidth="1"/>
    <col min="5" max="5" width="17.5703125" style="105" customWidth="1"/>
    <col min="6" max="16384" width="9.140625" style="105"/>
  </cols>
  <sheetData>
    <row r="1" spans="1:6" ht="27.75" customHeight="1" x14ac:dyDescent="0.55000000000000004">
      <c r="A1" s="238" t="s">
        <v>282</v>
      </c>
      <c r="B1" s="238"/>
      <c r="C1" s="238"/>
      <c r="D1" s="238"/>
      <c r="E1" s="238"/>
      <c r="F1" s="238"/>
    </row>
    <row r="3" spans="1:6" ht="27.75" customHeight="1" x14ac:dyDescent="0.5">
      <c r="B3" s="259" t="s">
        <v>75</v>
      </c>
      <c r="C3" s="249">
        <v>2554</v>
      </c>
      <c r="D3" s="250"/>
      <c r="E3" s="251"/>
    </row>
    <row r="4" spans="1:6" ht="27.75" customHeight="1" x14ac:dyDescent="0.5">
      <c r="B4" s="260"/>
      <c r="C4" s="17" t="s">
        <v>60</v>
      </c>
      <c r="D4" s="17" t="s">
        <v>196</v>
      </c>
      <c r="E4" s="106" t="s">
        <v>197</v>
      </c>
    </row>
    <row r="5" spans="1:6" ht="27.75" customHeight="1" x14ac:dyDescent="0.5">
      <c r="B5" s="18">
        <v>1</v>
      </c>
      <c r="C5" s="19" t="s">
        <v>198</v>
      </c>
      <c r="D5" s="20">
        <v>242</v>
      </c>
      <c r="E5" s="107">
        <v>238</v>
      </c>
    </row>
    <row r="6" spans="1:6" ht="27.75" customHeight="1" x14ac:dyDescent="0.5">
      <c r="B6" s="21">
        <v>2</v>
      </c>
      <c r="C6" s="19" t="s">
        <v>199</v>
      </c>
      <c r="D6" s="22">
        <v>120</v>
      </c>
      <c r="E6" s="108">
        <v>119</v>
      </c>
    </row>
    <row r="7" spans="1:6" ht="27.75" customHeight="1" x14ac:dyDescent="0.5">
      <c r="B7" s="21">
        <v>3</v>
      </c>
      <c r="C7" s="19" t="s">
        <v>200</v>
      </c>
      <c r="D7" s="22">
        <v>90</v>
      </c>
      <c r="E7" s="108">
        <v>79</v>
      </c>
    </row>
    <row r="8" spans="1:6" ht="27.75" customHeight="1" x14ac:dyDescent="0.5">
      <c r="B8" s="21">
        <v>4</v>
      </c>
      <c r="C8" s="19" t="s">
        <v>201</v>
      </c>
      <c r="D8" s="22">
        <v>85</v>
      </c>
      <c r="E8" s="108">
        <v>79</v>
      </c>
    </row>
    <row r="9" spans="1:6" ht="27.75" customHeight="1" x14ac:dyDescent="0.5">
      <c r="B9" s="21">
        <v>5</v>
      </c>
      <c r="C9" s="23" t="s">
        <v>202</v>
      </c>
      <c r="D9" s="22">
        <v>84</v>
      </c>
      <c r="E9" s="108">
        <v>84</v>
      </c>
    </row>
    <row r="10" spans="1:6" ht="27.75" customHeight="1" x14ac:dyDescent="0.5">
      <c r="B10" s="21">
        <v>6</v>
      </c>
      <c r="C10" s="19" t="s">
        <v>203</v>
      </c>
      <c r="D10" s="22">
        <v>73</v>
      </c>
      <c r="E10" s="108">
        <v>69</v>
      </c>
    </row>
    <row r="11" spans="1:6" ht="27.75" customHeight="1" x14ac:dyDescent="0.5">
      <c r="B11" s="21">
        <v>7</v>
      </c>
      <c r="C11" s="19" t="s">
        <v>178</v>
      </c>
      <c r="D11" s="22">
        <v>69</v>
      </c>
      <c r="E11" s="108">
        <v>34</v>
      </c>
    </row>
    <row r="12" spans="1:6" ht="27.75" customHeight="1" x14ac:dyDescent="0.5">
      <c r="B12" s="21">
        <v>8</v>
      </c>
      <c r="C12" s="19" t="s">
        <v>204</v>
      </c>
      <c r="D12" s="22">
        <v>62</v>
      </c>
      <c r="E12" s="108">
        <v>60</v>
      </c>
    </row>
    <row r="13" spans="1:6" ht="27.75" customHeight="1" x14ac:dyDescent="0.5">
      <c r="B13" s="21">
        <v>9</v>
      </c>
      <c r="C13" s="19" t="s">
        <v>205</v>
      </c>
      <c r="D13" s="22">
        <v>58</v>
      </c>
      <c r="E13" s="108">
        <v>52</v>
      </c>
    </row>
    <row r="14" spans="1:6" ht="27.75" customHeight="1" x14ac:dyDescent="0.5">
      <c r="B14" s="24">
        <v>10</v>
      </c>
      <c r="C14" s="25" t="s">
        <v>206</v>
      </c>
      <c r="D14" s="26">
        <v>55</v>
      </c>
      <c r="E14" s="109">
        <v>51</v>
      </c>
    </row>
    <row r="16" spans="1:6" ht="27.75" customHeight="1" x14ac:dyDescent="0.5">
      <c r="B16" s="259" t="s">
        <v>75</v>
      </c>
      <c r="C16" s="249">
        <v>2555</v>
      </c>
      <c r="D16" s="250"/>
      <c r="E16" s="251"/>
    </row>
    <row r="17" spans="2:5" ht="27.75" customHeight="1" x14ac:dyDescent="0.5">
      <c r="B17" s="260"/>
      <c r="C17" s="17" t="s">
        <v>60</v>
      </c>
      <c r="D17" s="17" t="s">
        <v>196</v>
      </c>
      <c r="E17" s="106" t="s">
        <v>197</v>
      </c>
    </row>
    <row r="18" spans="2:5" ht="27.75" customHeight="1" x14ac:dyDescent="0.5">
      <c r="B18" s="18">
        <v>1</v>
      </c>
      <c r="C18" s="19" t="s">
        <v>198</v>
      </c>
      <c r="D18" s="20">
        <v>186</v>
      </c>
      <c r="E18" s="107">
        <v>186</v>
      </c>
    </row>
    <row r="19" spans="2:5" ht="27.75" customHeight="1" x14ac:dyDescent="0.5">
      <c r="B19" s="21">
        <v>2</v>
      </c>
      <c r="C19" s="19" t="s">
        <v>199</v>
      </c>
      <c r="D19" s="22">
        <v>151</v>
      </c>
      <c r="E19" s="108">
        <v>151</v>
      </c>
    </row>
    <row r="20" spans="2:5" ht="27.75" customHeight="1" x14ac:dyDescent="0.5">
      <c r="B20" s="21">
        <v>3</v>
      </c>
      <c r="C20" s="19" t="s">
        <v>200</v>
      </c>
      <c r="D20" s="22">
        <v>107</v>
      </c>
      <c r="E20" s="108">
        <v>100</v>
      </c>
    </row>
    <row r="21" spans="2:5" ht="27.75" customHeight="1" x14ac:dyDescent="0.5">
      <c r="B21" s="21">
        <v>4</v>
      </c>
      <c r="C21" s="19" t="s">
        <v>203</v>
      </c>
      <c r="D21" s="22">
        <v>86</v>
      </c>
      <c r="E21" s="108">
        <v>85</v>
      </c>
    </row>
    <row r="22" spans="2:5" ht="27.75" customHeight="1" x14ac:dyDescent="0.5">
      <c r="B22" s="21">
        <v>5</v>
      </c>
      <c r="C22" s="23" t="s">
        <v>229</v>
      </c>
      <c r="D22" s="22">
        <v>74</v>
      </c>
      <c r="E22" s="108">
        <v>70</v>
      </c>
    </row>
    <row r="23" spans="2:5" ht="27.75" customHeight="1" x14ac:dyDescent="0.5">
      <c r="B23" s="21">
        <v>6</v>
      </c>
      <c r="C23" s="19" t="s">
        <v>230</v>
      </c>
      <c r="D23" s="22">
        <v>65</v>
      </c>
      <c r="E23" s="108">
        <v>34</v>
      </c>
    </row>
    <row r="24" spans="2:5" ht="27.75" customHeight="1" x14ac:dyDescent="0.5">
      <c r="B24" s="21">
        <v>7</v>
      </c>
      <c r="C24" s="19" t="s">
        <v>202</v>
      </c>
      <c r="D24" s="22">
        <v>64</v>
      </c>
      <c r="E24" s="108">
        <v>63</v>
      </c>
    </row>
    <row r="25" spans="2:5" ht="27.75" customHeight="1" x14ac:dyDescent="0.5">
      <c r="B25" s="21">
        <v>8</v>
      </c>
      <c r="C25" s="19" t="s">
        <v>231</v>
      </c>
      <c r="D25" s="22">
        <v>49</v>
      </c>
      <c r="E25" s="108">
        <v>48</v>
      </c>
    </row>
    <row r="26" spans="2:5" ht="27.75" customHeight="1" x14ac:dyDescent="0.5">
      <c r="B26" s="21">
        <v>9</v>
      </c>
      <c r="C26" s="19" t="s">
        <v>201</v>
      </c>
      <c r="D26" s="22">
        <v>47</v>
      </c>
      <c r="E26" s="108">
        <v>45</v>
      </c>
    </row>
    <row r="27" spans="2:5" ht="27.75" customHeight="1" x14ac:dyDescent="0.5">
      <c r="B27" s="24">
        <v>10</v>
      </c>
      <c r="C27" s="25" t="s">
        <v>209</v>
      </c>
      <c r="D27" s="26">
        <v>44</v>
      </c>
      <c r="E27" s="109">
        <v>43</v>
      </c>
    </row>
    <row r="29" spans="2:5" ht="27.75" customHeight="1" x14ac:dyDescent="0.5">
      <c r="B29" s="259" t="s">
        <v>75</v>
      </c>
      <c r="C29" s="249">
        <v>2556</v>
      </c>
      <c r="D29" s="250"/>
      <c r="E29" s="251"/>
    </row>
    <row r="30" spans="2:5" ht="27.75" customHeight="1" x14ac:dyDescent="0.5">
      <c r="B30" s="260"/>
      <c r="C30" s="17" t="s">
        <v>60</v>
      </c>
      <c r="D30" s="17" t="s">
        <v>196</v>
      </c>
      <c r="E30" s="106" t="s">
        <v>197</v>
      </c>
    </row>
    <row r="31" spans="2:5" ht="27.75" customHeight="1" x14ac:dyDescent="0.5">
      <c r="B31" s="18">
        <v>1</v>
      </c>
      <c r="C31" s="19" t="s">
        <v>266</v>
      </c>
      <c r="D31" s="20">
        <v>176</v>
      </c>
      <c r="E31" s="107">
        <v>171</v>
      </c>
    </row>
    <row r="32" spans="2:5" ht="27.75" customHeight="1" x14ac:dyDescent="0.5">
      <c r="B32" s="21">
        <v>2</v>
      </c>
      <c r="C32" s="19" t="s">
        <v>199</v>
      </c>
      <c r="D32" s="22">
        <v>150</v>
      </c>
      <c r="E32" s="108">
        <v>148</v>
      </c>
    </row>
    <row r="33" spans="2:5" ht="27.75" customHeight="1" x14ac:dyDescent="0.5">
      <c r="B33" s="21">
        <v>3</v>
      </c>
      <c r="C33" s="19" t="s">
        <v>264</v>
      </c>
      <c r="D33" s="22">
        <v>149</v>
      </c>
      <c r="E33" s="108">
        <v>148</v>
      </c>
    </row>
    <row r="34" spans="2:5" ht="27.75" customHeight="1" x14ac:dyDescent="0.5">
      <c r="B34" s="21">
        <v>4</v>
      </c>
      <c r="C34" s="19" t="s">
        <v>202</v>
      </c>
      <c r="D34" s="22">
        <v>97</v>
      </c>
      <c r="E34" s="108">
        <v>97</v>
      </c>
    </row>
    <row r="35" spans="2:5" ht="27.75" customHeight="1" x14ac:dyDescent="0.5">
      <c r="B35" s="21">
        <v>5</v>
      </c>
      <c r="C35" s="19" t="s">
        <v>203</v>
      </c>
      <c r="D35" s="22">
        <v>84</v>
      </c>
      <c r="E35" s="108">
        <v>84</v>
      </c>
    </row>
    <row r="36" spans="2:5" ht="27.75" customHeight="1" x14ac:dyDescent="0.5">
      <c r="B36" s="21">
        <v>6</v>
      </c>
      <c r="C36" s="19" t="s">
        <v>200</v>
      </c>
      <c r="D36" s="22">
        <v>82</v>
      </c>
      <c r="E36" s="108">
        <v>72</v>
      </c>
    </row>
    <row r="37" spans="2:5" ht="27.75" customHeight="1" x14ac:dyDescent="0.5">
      <c r="B37" s="21">
        <v>7</v>
      </c>
      <c r="C37" s="19" t="s">
        <v>265</v>
      </c>
      <c r="D37" s="22">
        <v>69</v>
      </c>
      <c r="E37" s="108">
        <v>43</v>
      </c>
    </row>
    <row r="38" spans="2:5" ht="27.75" customHeight="1" x14ac:dyDescent="0.5">
      <c r="B38" s="21">
        <v>8</v>
      </c>
      <c r="C38" s="19" t="s">
        <v>267</v>
      </c>
      <c r="D38" s="22">
        <v>46</v>
      </c>
      <c r="E38" s="108">
        <v>46</v>
      </c>
    </row>
    <row r="39" spans="2:5" ht="27.75" customHeight="1" x14ac:dyDescent="0.5">
      <c r="B39" s="21">
        <v>9</v>
      </c>
      <c r="C39" s="19" t="s">
        <v>268</v>
      </c>
      <c r="D39" s="22">
        <v>44</v>
      </c>
      <c r="E39" s="108">
        <v>44</v>
      </c>
    </row>
    <row r="40" spans="2:5" ht="27.75" customHeight="1" x14ac:dyDescent="0.5">
      <c r="B40" s="24">
        <v>10</v>
      </c>
      <c r="C40" s="25" t="s">
        <v>269</v>
      </c>
      <c r="D40" s="26">
        <v>44</v>
      </c>
      <c r="E40" s="109">
        <v>42</v>
      </c>
    </row>
    <row r="43" spans="2:5" ht="27.75" customHeight="1" x14ac:dyDescent="0.5">
      <c r="B43" s="311" t="s">
        <v>75</v>
      </c>
      <c r="C43" s="286">
        <v>2557</v>
      </c>
      <c r="D43" s="287"/>
      <c r="E43" s="288"/>
    </row>
    <row r="44" spans="2:5" ht="27.75" customHeight="1" x14ac:dyDescent="0.5">
      <c r="B44" s="312"/>
      <c r="C44" s="290" t="s">
        <v>60</v>
      </c>
      <c r="D44" s="290" t="s">
        <v>196</v>
      </c>
      <c r="E44" s="313" t="s">
        <v>197</v>
      </c>
    </row>
    <row r="45" spans="2:5" ht="27.75" customHeight="1" x14ac:dyDescent="0.5">
      <c r="B45" s="291">
        <v>1</v>
      </c>
      <c r="C45" s="295" t="s">
        <v>266</v>
      </c>
      <c r="D45" s="293">
        <v>162</v>
      </c>
      <c r="E45" s="314">
        <v>158</v>
      </c>
    </row>
    <row r="46" spans="2:5" ht="27.75" customHeight="1" x14ac:dyDescent="0.5">
      <c r="B46" s="294">
        <v>2</v>
      </c>
      <c r="C46" s="295" t="s">
        <v>199</v>
      </c>
      <c r="D46" s="296">
        <v>119</v>
      </c>
      <c r="E46" s="315">
        <v>118</v>
      </c>
    </row>
    <row r="47" spans="2:5" ht="27.75" customHeight="1" x14ac:dyDescent="0.5">
      <c r="B47" s="294">
        <v>3</v>
      </c>
      <c r="C47" s="295" t="s">
        <v>265</v>
      </c>
      <c r="D47" s="296">
        <v>93</v>
      </c>
      <c r="E47" s="315">
        <v>40</v>
      </c>
    </row>
    <row r="48" spans="2:5" ht="27.75" customHeight="1" x14ac:dyDescent="0.5">
      <c r="B48" s="291">
        <v>4</v>
      </c>
      <c r="C48" s="295" t="s">
        <v>269</v>
      </c>
      <c r="D48" s="296">
        <v>76</v>
      </c>
      <c r="E48" s="315">
        <v>70</v>
      </c>
    </row>
    <row r="49" spans="2:5" ht="27.75" customHeight="1" x14ac:dyDescent="0.5">
      <c r="B49" s="294">
        <v>5</v>
      </c>
      <c r="C49" s="295" t="s">
        <v>268</v>
      </c>
      <c r="D49" s="296">
        <v>65</v>
      </c>
      <c r="E49" s="315">
        <v>58</v>
      </c>
    </row>
    <row r="50" spans="2:5" ht="27.75" customHeight="1" x14ac:dyDescent="0.5">
      <c r="B50" s="294">
        <v>6</v>
      </c>
      <c r="C50" s="295" t="s">
        <v>200</v>
      </c>
      <c r="D50" s="296">
        <v>53</v>
      </c>
      <c r="E50" s="315">
        <v>46</v>
      </c>
    </row>
    <row r="51" spans="2:5" ht="27.75" customHeight="1" x14ac:dyDescent="0.5">
      <c r="B51" s="291">
        <v>7</v>
      </c>
      <c r="C51" s="295" t="s">
        <v>229</v>
      </c>
      <c r="D51" s="296">
        <v>43</v>
      </c>
      <c r="E51" s="315">
        <v>43</v>
      </c>
    </row>
    <row r="52" spans="2:5" ht="27.75" customHeight="1" x14ac:dyDescent="0.5">
      <c r="B52" s="294">
        <v>8</v>
      </c>
      <c r="C52" s="295" t="s">
        <v>275</v>
      </c>
      <c r="D52" s="296">
        <v>42</v>
      </c>
      <c r="E52" s="315">
        <v>42</v>
      </c>
    </row>
    <row r="53" spans="2:5" ht="27.75" customHeight="1" x14ac:dyDescent="0.5">
      <c r="B53" s="294">
        <v>9</v>
      </c>
      <c r="C53" s="295" t="s">
        <v>299</v>
      </c>
      <c r="D53" s="296">
        <v>39</v>
      </c>
      <c r="E53" s="315">
        <v>30</v>
      </c>
    </row>
    <row r="54" spans="2:5" ht="27.75" customHeight="1" x14ac:dyDescent="0.5">
      <c r="B54" s="291">
        <v>10</v>
      </c>
      <c r="C54" s="295" t="s">
        <v>276</v>
      </c>
      <c r="D54" s="296">
        <v>35</v>
      </c>
      <c r="E54" s="315">
        <v>31</v>
      </c>
    </row>
    <row r="55" spans="2:5" ht="27.75" customHeight="1" x14ac:dyDescent="0.5">
      <c r="B55" s="297"/>
      <c r="C55" s="298"/>
      <c r="D55" s="299"/>
      <c r="E55" s="316"/>
    </row>
  </sheetData>
  <mergeCells count="9">
    <mergeCell ref="B43:B44"/>
    <mergeCell ref="C43:E43"/>
    <mergeCell ref="B3:B4"/>
    <mergeCell ref="C3:E3"/>
    <mergeCell ref="A1:F1"/>
    <mergeCell ref="B16:B17"/>
    <mergeCell ref="C16:E16"/>
    <mergeCell ref="B29:B30"/>
    <mergeCell ref="C29:E29"/>
  </mergeCells>
  <phoneticPr fontId="0" type="noConversion"/>
  <pageMargins left="0.7" right="0.7" top="0.75" bottom="0.75" header="0.22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topLeftCell="A19" workbookViewId="0">
      <selection activeCell="J36" sqref="J36"/>
    </sheetView>
  </sheetViews>
  <sheetFormatPr defaultRowHeight="15.75" customHeight="1" x14ac:dyDescent="0.55000000000000004"/>
  <cols>
    <col min="1" max="1" width="23.28515625" style="1" customWidth="1"/>
    <col min="2" max="2" width="47.28515625" style="1" customWidth="1"/>
    <col min="3" max="3" width="15.85546875" style="2" customWidth="1"/>
    <col min="4" max="16384" width="9.140625" style="1"/>
  </cols>
  <sheetData>
    <row r="1" spans="2:3" ht="15.75" customHeight="1" x14ac:dyDescent="0.65">
      <c r="B1" s="1" t="s">
        <v>248</v>
      </c>
    </row>
    <row r="3" spans="2:3" ht="15.75" customHeight="1" x14ac:dyDescent="0.55000000000000004">
      <c r="B3" s="261" t="s">
        <v>60</v>
      </c>
      <c r="C3" s="3">
        <v>2556</v>
      </c>
    </row>
    <row r="4" spans="2:3" ht="15.75" customHeight="1" x14ac:dyDescent="0.55000000000000004">
      <c r="B4" s="262"/>
      <c r="C4" s="4" t="s">
        <v>62</v>
      </c>
    </row>
    <row r="5" spans="2:3" ht="15.75" customHeight="1" x14ac:dyDescent="0.55000000000000004">
      <c r="B5" s="5" t="s">
        <v>59</v>
      </c>
      <c r="C5" s="6">
        <v>20</v>
      </c>
    </row>
    <row r="6" spans="2:3" ht="15.75" customHeight="1" x14ac:dyDescent="0.55000000000000004">
      <c r="B6" s="5" t="s">
        <v>56</v>
      </c>
      <c r="C6" s="7">
        <v>10</v>
      </c>
    </row>
    <row r="7" spans="2:3" ht="15.75" customHeight="1" x14ac:dyDescent="0.55000000000000004">
      <c r="B7" s="11" t="s">
        <v>164</v>
      </c>
      <c r="C7" s="7">
        <v>8</v>
      </c>
    </row>
    <row r="8" spans="2:3" ht="15.75" customHeight="1" x14ac:dyDescent="0.55000000000000004">
      <c r="B8" s="5" t="s">
        <v>256</v>
      </c>
      <c r="C8" s="7">
        <v>4</v>
      </c>
    </row>
    <row r="9" spans="2:3" ht="15.75" customHeight="1" x14ac:dyDescent="0.55000000000000004">
      <c r="B9" s="5" t="s">
        <v>103</v>
      </c>
      <c r="C9" s="7">
        <v>3</v>
      </c>
    </row>
    <row r="10" spans="2:3" ht="15.75" customHeight="1" x14ac:dyDescent="0.55000000000000004">
      <c r="B10" s="5" t="s">
        <v>149</v>
      </c>
      <c r="C10" s="7">
        <v>3</v>
      </c>
    </row>
    <row r="11" spans="2:3" ht="15.75" customHeight="1" x14ac:dyDescent="0.55000000000000004">
      <c r="B11" s="5" t="s">
        <v>216</v>
      </c>
      <c r="C11" s="7">
        <v>3</v>
      </c>
    </row>
    <row r="12" spans="2:3" ht="15.75" customHeight="1" x14ac:dyDescent="0.55000000000000004">
      <c r="B12" s="15" t="s">
        <v>114</v>
      </c>
      <c r="C12" s="7">
        <v>2</v>
      </c>
    </row>
    <row r="13" spans="2:3" ht="15.75" customHeight="1" x14ac:dyDescent="0.55000000000000004">
      <c r="B13" s="5" t="s">
        <v>191</v>
      </c>
      <c r="C13" s="7">
        <v>2</v>
      </c>
    </row>
    <row r="14" spans="2:3" ht="15.75" customHeight="1" x14ac:dyDescent="0.55000000000000004">
      <c r="B14" s="5" t="s">
        <v>257</v>
      </c>
      <c r="C14" s="7">
        <v>2</v>
      </c>
    </row>
    <row r="15" spans="2:3" ht="15.75" customHeight="1" x14ac:dyDescent="0.55000000000000004">
      <c r="B15" s="9" t="s">
        <v>258</v>
      </c>
      <c r="C15" s="10">
        <v>1</v>
      </c>
    </row>
    <row r="16" spans="2:3" ht="15.75" customHeight="1" x14ac:dyDescent="0.55000000000000004">
      <c r="B16" s="146" t="s">
        <v>259</v>
      </c>
      <c r="C16" s="10">
        <v>1</v>
      </c>
    </row>
    <row r="17" spans="2:10" ht="15.75" customHeight="1" x14ac:dyDescent="0.55000000000000004">
      <c r="B17" s="5" t="s">
        <v>260</v>
      </c>
      <c r="C17" s="7">
        <v>1</v>
      </c>
      <c r="J17" s="147"/>
    </row>
    <row r="18" spans="2:10" ht="15.75" customHeight="1" x14ac:dyDescent="0.55000000000000004">
      <c r="B18" s="148" t="s">
        <v>167</v>
      </c>
      <c r="C18" s="145">
        <v>1</v>
      </c>
    </row>
    <row r="19" spans="2:10" ht="15.75" customHeight="1" x14ac:dyDescent="0.55000000000000004">
      <c r="B19" s="13" t="s">
        <v>186</v>
      </c>
      <c r="C19" s="135">
        <f>SUM(C5:C18)</f>
        <v>61</v>
      </c>
    </row>
    <row r="20" spans="2:10" ht="15.75" customHeight="1" x14ac:dyDescent="0.55000000000000004">
      <c r="B20" s="13"/>
      <c r="C20" s="136"/>
    </row>
    <row r="21" spans="2:10" ht="15.75" customHeight="1" x14ac:dyDescent="0.55000000000000004">
      <c r="B21" s="13"/>
      <c r="C21" s="136"/>
    </row>
    <row r="22" spans="2:10" ht="15.75" customHeight="1" x14ac:dyDescent="0.65">
      <c r="B22" s="1" t="s">
        <v>249</v>
      </c>
      <c r="C22" s="136"/>
    </row>
    <row r="23" spans="2:10" ht="15.75" customHeight="1" x14ac:dyDescent="0.55000000000000004">
      <c r="B23" s="13"/>
      <c r="C23" s="14"/>
    </row>
    <row r="24" spans="2:10" ht="15.75" customHeight="1" x14ac:dyDescent="0.55000000000000004">
      <c r="B24" s="263" t="s">
        <v>60</v>
      </c>
      <c r="C24" s="3">
        <v>2556</v>
      </c>
    </row>
    <row r="25" spans="2:10" ht="15.75" customHeight="1" x14ac:dyDescent="0.55000000000000004">
      <c r="B25" s="264"/>
      <c r="C25" s="4" t="s">
        <v>62</v>
      </c>
    </row>
    <row r="26" spans="2:10" ht="15.75" customHeight="1" x14ac:dyDescent="0.55000000000000004">
      <c r="B26" s="137" t="s">
        <v>234</v>
      </c>
      <c r="C26" s="134">
        <v>3</v>
      </c>
    </row>
    <row r="27" spans="2:10" ht="15.75" customHeight="1" x14ac:dyDescent="0.55000000000000004">
      <c r="B27" s="5" t="s">
        <v>59</v>
      </c>
      <c r="C27" s="7">
        <v>2</v>
      </c>
    </row>
    <row r="28" spans="2:10" ht="15.75" customHeight="1" x14ac:dyDescent="0.55000000000000004">
      <c r="B28" s="5" t="s">
        <v>250</v>
      </c>
      <c r="C28" s="7">
        <v>2</v>
      </c>
    </row>
    <row r="29" spans="2:10" ht="15.75" customHeight="1" x14ac:dyDescent="0.55000000000000004">
      <c r="B29" s="11" t="s">
        <v>251</v>
      </c>
      <c r="C29" s="7">
        <v>1</v>
      </c>
    </row>
    <row r="30" spans="2:10" ht="15.75" customHeight="1" x14ac:dyDescent="0.55000000000000004">
      <c r="B30" s="16" t="s">
        <v>178</v>
      </c>
      <c r="C30" s="12">
        <v>1</v>
      </c>
    </row>
    <row r="31" spans="2:10" ht="15.75" customHeight="1" x14ac:dyDescent="0.55000000000000004">
      <c r="B31" s="138" t="s">
        <v>186</v>
      </c>
      <c r="C31" s="139">
        <f>SUM(C26:C30)</f>
        <v>9</v>
      </c>
    </row>
    <row r="33" spans="1:10" ht="15.75" customHeight="1" x14ac:dyDescent="0.65">
      <c r="B33" s="1" t="s">
        <v>252</v>
      </c>
      <c r="J33" s="1">
        <v>61</v>
      </c>
    </row>
    <row r="34" spans="1:10" ht="15.75" customHeight="1" x14ac:dyDescent="0.55000000000000004">
      <c r="J34" s="1">
        <v>9</v>
      </c>
    </row>
    <row r="35" spans="1:10" ht="15.75" customHeight="1" x14ac:dyDescent="0.55000000000000004">
      <c r="B35" s="263" t="s">
        <v>60</v>
      </c>
      <c r="C35" s="3">
        <v>2556</v>
      </c>
      <c r="J35" s="1">
        <v>13</v>
      </c>
    </row>
    <row r="36" spans="1:10" ht="15.75" customHeight="1" x14ac:dyDescent="0.55000000000000004">
      <c r="B36" s="264"/>
      <c r="C36" s="4" t="s">
        <v>62</v>
      </c>
      <c r="J36" s="1">
        <f>SUM(J33:J35)</f>
        <v>83</v>
      </c>
    </row>
    <row r="37" spans="1:10" ht="15.75" customHeight="1" x14ac:dyDescent="0.55000000000000004">
      <c r="B37" s="5" t="s">
        <v>191</v>
      </c>
      <c r="C37" s="6">
        <v>5</v>
      </c>
    </row>
    <row r="38" spans="1:10" ht="15.75" customHeight="1" x14ac:dyDescent="0.55000000000000004">
      <c r="B38" s="5" t="s">
        <v>151</v>
      </c>
      <c r="C38" s="7">
        <v>2</v>
      </c>
    </row>
    <row r="39" spans="1:10" ht="15.75" customHeight="1" x14ac:dyDescent="0.55000000000000004">
      <c r="B39" s="11" t="s">
        <v>251</v>
      </c>
      <c r="C39" s="10">
        <v>2</v>
      </c>
    </row>
    <row r="40" spans="1:10" ht="15.75" customHeight="1" x14ac:dyDescent="0.55000000000000004">
      <c r="B40" s="15" t="s">
        <v>253</v>
      </c>
      <c r="C40" s="7">
        <v>1</v>
      </c>
    </row>
    <row r="41" spans="1:10" ht="15.75" customHeight="1" x14ac:dyDescent="0.55000000000000004">
      <c r="B41" s="8" t="s">
        <v>254</v>
      </c>
      <c r="C41" s="7">
        <v>1</v>
      </c>
    </row>
    <row r="42" spans="1:10" ht="15.75" customHeight="1" x14ac:dyDescent="0.55000000000000004">
      <c r="B42" s="9" t="s">
        <v>255</v>
      </c>
      <c r="C42" s="10">
        <v>1</v>
      </c>
    </row>
    <row r="43" spans="1:10" ht="15.75" customHeight="1" x14ac:dyDescent="0.55000000000000004">
      <c r="B43" s="16" t="s">
        <v>216</v>
      </c>
      <c r="C43" s="12">
        <v>1</v>
      </c>
    </row>
    <row r="44" spans="1:10" ht="15.75" customHeight="1" x14ac:dyDescent="0.55000000000000004">
      <c r="B44" s="13" t="s">
        <v>186</v>
      </c>
      <c r="C44" s="14">
        <f>SUM(C37:C43)</f>
        <v>13</v>
      </c>
    </row>
    <row r="45" spans="1:10" ht="15.75" customHeight="1" x14ac:dyDescent="0.55000000000000004">
      <c r="B45" s="13"/>
      <c r="C45" s="14"/>
    </row>
    <row r="46" spans="1:10" ht="15.75" customHeight="1" x14ac:dyDescent="0.65">
      <c r="A46" s="140" t="s">
        <v>240</v>
      </c>
      <c r="B46" s="140" t="s">
        <v>241</v>
      </c>
    </row>
  </sheetData>
  <mergeCells count="3">
    <mergeCell ref="B3:B4"/>
    <mergeCell ref="B24:B25"/>
    <mergeCell ref="B35:B36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opLeftCell="A22" workbookViewId="0">
      <selection activeCell="K22" sqref="K22"/>
    </sheetView>
  </sheetViews>
  <sheetFormatPr defaultRowHeight="16.5" customHeight="1" x14ac:dyDescent="0.55000000000000004"/>
  <cols>
    <col min="1" max="1" width="23.28515625" style="1" customWidth="1"/>
    <col min="2" max="2" width="47.28515625" style="1" customWidth="1"/>
    <col min="3" max="3" width="15.85546875" style="2" customWidth="1"/>
    <col min="4" max="16384" width="9.140625" style="1"/>
  </cols>
  <sheetData>
    <row r="1" spans="2:10" ht="16.5" customHeight="1" x14ac:dyDescent="0.65">
      <c r="B1" s="238" t="s">
        <v>283</v>
      </c>
      <c r="C1" s="238"/>
    </row>
    <row r="3" spans="2:10" ht="16.5" customHeight="1" x14ac:dyDescent="0.55000000000000004">
      <c r="B3" s="261" t="s">
        <v>60</v>
      </c>
      <c r="C3" s="3">
        <v>2557</v>
      </c>
    </row>
    <row r="4" spans="2:10" ht="16.5" customHeight="1" x14ac:dyDescent="0.55000000000000004">
      <c r="B4" s="262"/>
      <c r="C4" s="4" t="s">
        <v>62</v>
      </c>
    </row>
    <row r="5" spans="2:10" ht="16.5" customHeight="1" x14ac:dyDescent="0.55000000000000004">
      <c r="B5" s="5" t="s">
        <v>59</v>
      </c>
      <c r="C5" s="6">
        <v>20</v>
      </c>
    </row>
    <row r="6" spans="2:10" ht="16.5" customHeight="1" x14ac:dyDescent="0.55000000000000004">
      <c r="B6" s="5" t="s">
        <v>56</v>
      </c>
      <c r="C6" s="7">
        <v>2</v>
      </c>
    </row>
    <row r="7" spans="2:10" ht="16.5" customHeight="1" x14ac:dyDescent="0.55000000000000004">
      <c r="B7" s="5" t="s">
        <v>284</v>
      </c>
      <c r="C7" s="7">
        <v>2</v>
      </c>
    </row>
    <row r="8" spans="2:10" ht="16.5" customHeight="1" x14ac:dyDescent="0.55000000000000004">
      <c r="B8" s="5" t="s">
        <v>103</v>
      </c>
      <c r="C8" s="7">
        <v>4</v>
      </c>
    </row>
    <row r="9" spans="2:10" ht="16.5" customHeight="1" x14ac:dyDescent="0.55000000000000004">
      <c r="B9" s="5" t="s">
        <v>303</v>
      </c>
      <c r="C9" s="231">
        <v>3</v>
      </c>
      <c r="D9" s="232"/>
    </row>
    <row r="10" spans="2:10" ht="16.5" customHeight="1" x14ac:dyDescent="0.55000000000000004">
      <c r="B10" s="5" t="s">
        <v>332</v>
      </c>
      <c r="C10" s="231">
        <v>3</v>
      </c>
      <c r="D10" s="232"/>
    </row>
    <row r="11" spans="2:10" ht="16.5" customHeight="1" x14ac:dyDescent="0.55000000000000004">
      <c r="B11" s="5" t="s">
        <v>285</v>
      </c>
      <c r="C11" s="7">
        <v>1</v>
      </c>
    </row>
    <row r="12" spans="2:10" ht="16.5" customHeight="1" x14ac:dyDescent="0.55000000000000004">
      <c r="B12" s="15" t="s">
        <v>151</v>
      </c>
      <c r="C12" s="7">
        <v>1</v>
      </c>
    </row>
    <row r="13" spans="2:10" ht="16.5" customHeight="1" x14ac:dyDescent="0.55000000000000004">
      <c r="B13" s="5" t="s">
        <v>119</v>
      </c>
      <c r="C13" s="7">
        <v>1</v>
      </c>
    </row>
    <row r="14" spans="2:10" ht="16.5" customHeight="1" x14ac:dyDescent="0.55000000000000004">
      <c r="B14" s="11" t="s">
        <v>164</v>
      </c>
      <c r="C14" s="10">
        <v>1</v>
      </c>
    </row>
    <row r="15" spans="2:10" ht="16.5" customHeight="1" x14ac:dyDescent="0.55000000000000004">
      <c r="B15" s="5" t="s">
        <v>286</v>
      </c>
      <c r="C15" s="7">
        <v>1</v>
      </c>
      <c r="J15" s="147"/>
    </row>
    <row r="16" spans="2:10" ht="16.5" customHeight="1" x14ac:dyDescent="0.55000000000000004">
      <c r="B16" s="5" t="s">
        <v>300</v>
      </c>
      <c r="C16" s="7">
        <v>1</v>
      </c>
    </row>
    <row r="17" spans="1:3" ht="16.5" customHeight="1" x14ac:dyDescent="0.55000000000000004">
      <c r="B17" s="184" t="s">
        <v>301</v>
      </c>
      <c r="C17" s="185">
        <v>1</v>
      </c>
    </row>
    <row r="18" spans="1:3" ht="16.5" customHeight="1" x14ac:dyDescent="0.55000000000000004">
      <c r="B18" s="186" t="s">
        <v>302</v>
      </c>
      <c r="C18" s="187">
        <v>1</v>
      </c>
    </row>
    <row r="19" spans="1:3" ht="16.5" customHeight="1" x14ac:dyDescent="0.55000000000000004">
      <c r="B19" s="188" t="s">
        <v>186</v>
      </c>
      <c r="C19" s="189">
        <f>SUM(C5:C18)</f>
        <v>42</v>
      </c>
    </row>
    <row r="20" spans="1:3" ht="16.5" customHeight="1" x14ac:dyDescent="0.65">
      <c r="B20" s="238" t="s">
        <v>287</v>
      </c>
      <c r="C20" s="238"/>
    </row>
    <row r="21" spans="1:3" ht="16.5" customHeight="1" x14ac:dyDescent="0.55000000000000004">
      <c r="B21" s="13"/>
      <c r="C21" s="14"/>
    </row>
    <row r="22" spans="1:3" ht="16.5" customHeight="1" x14ac:dyDescent="0.55000000000000004">
      <c r="B22" s="263" t="s">
        <v>60</v>
      </c>
      <c r="C22" s="3">
        <v>2557</v>
      </c>
    </row>
    <row r="23" spans="1:3" ht="16.5" customHeight="1" x14ac:dyDescent="0.55000000000000004">
      <c r="B23" s="264"/>
      <c r="C23" s="4" t="s">
        <v>62</v>
      </c>
    </row>
    <row r="24" spans="1:3" ht="16.5" customHeight="1" x14ac:dyDescent="0.55000000000000004">
      <c r="B24" s="5" t="s">
        <v>59</v>
      </c>
      <c r="C24" s="7">
        <v>4</v>
      </c>
    </row>
    <row r="25" spans="1:3" ht="16.5" customHeight="1" x14ac:dyDescent="0.55000000000000004">
      <c r="B25" s="5" t="s">
        <v>216</v>
      </c>
      <c r="C25" s="7">
        <v>2</v>
      </c>
    </row>
    <row r="26" spans="1:3" ht="16.5" customHeight="1" x14ac:dyDescent="0.55000000000000004">
      <c r="B26" s="11" t="s">
        <v>288</v>
      </c>
      <c r="C26" s="7">
        <v>1</v>
      </c>
    </row>
    <row r="27" spans="1:3" ht="16.5" customHeight="1" x14ac:dyDescent="0.55000000000000004">
      <c r="B27" s="190" t="s">
        <v>251</v>
      </c>
      <c r="C27" s="7">
        <v>2</v>
      </c>
    </row>
    <row r="28" spans="1:3" ht="16.5" customHeight="1" x14ac:dyDescent="0.55000000000000004">
      <c r="B28" s="191" t="s">
        <v>178</v>
      </c>
      <c r="C28" s="183">
        <v>1</v>
      </c>
    </row>
    <row r="29" spans="1:3" ht="16.5" customHeight="1" x14ac:dyDescent="0.55000000000000004">
      <c r="B29" s="138" t="s">
        <v>186</v>
      </c>
      <c r="C29" s="139">
        <f>SUM(C24:C28)</f>
        <v>10</v>
      </c>
    </row>
    <row r="30" spans="1:3" ht="16.5" customHeight="1" x14ac:dyDescent="0.55000000000000004">
      <c r="A30" s="170"/>
    </row>
    <row r="31" spans="1:3" ht="16.5" customHeight="1" x14ac:dyDescent="0.65">
      <c r="B31" s="238" t="s">
        <v>289</v>
      </c>
      <c r="C31" s="238"/>
    </row>
    <row r="33" spans="2:3" ht="16.5" customHeight="1" x14ac:dyDescent="0.55000000000000004">
      <c r="B33" s="263" t="s">
        <v>60</v>
      </c>
      <c r="C33" s="3">
        <v>2557</v>
      </c>
    </row>
    <row r="34" spans="2:3" ht="16.5" customHeight="1" x14ac:dyDescent="0.55000000000000004">
      <c r="B34" s="264"/>
      <c r="C34" s="4" t="s">
        <v>62</v>
      </c>
    </row>
    <row r="35" spans="2:3" ht="16.5" customHeight="1" x14ac:dyDescent="0.55000000000000004">
      <c r="B35" s="5" t="s">
        <v>191</v>
      </c>
      <c r="C35" s="6">
        <v>4</v>
      </c>
    </row>
    <row r="36" spans="2:3" ht="16.5" customHeight="1" x14ac:dyDescent="0.55000000000000004">
      <c r="B36" s="5" t="s">
        <v>290</v>
      </c>
      <c r="C36" s="7">
        <v>1</v>
      </c>
    </row>
    <row r="37" spans="2:3" ht="16.5" customHeight="1" x14ac:dyDescent="0.55000000000000004">
      <c r="B37" s="146" t="s">
        <v>291</v>
      </c>
      <c r="C37" s="10">
        <v>1</v>
      </c>
    </row>
    <row r="38" spans="2:3" ht="16.5" customHeight="1" x14ac:dyDescent="0.55000000000000004">
      <c r="B38" s="5" t="s">
        <v>292</v>
      </c>
      <c r="C38" s="7">
        <v>1</v>
      </c>
    </row>
    <row r="39" spans="2:3" ht="16.5" customHeight="1" x14ac:dyDescent="0.55000000000000004">
      <c r="B39" s="11" t="s">
        <v>293</v>
      </c>
      <c r="C39" s="7">
        <v>1</v>
      </c>
    </row>
    <row r="40" spans="2:3" ht="16.5" customHeight="1" x14ac:dyDescent="0.55000000000000004">
      <c r="B40" s="5" t="s">
        <v>294</v>
      </c>
      <c r="C40" s="7">
        <v>1</v>
      </c>
    </row>
    <row r="41" spans="2:3" ht="16.5" customHeight="1" x14ac:dyDescent="0.55000000000000004">
      <c r="B41" s="5" t="s">
        <v>233</v>
      </c>
      <c r="C41" s="7">
        <v>1</v>
      </c>
    </row>
    <row r="42" spans="2:3" ht="16.5" customHeight="1" x14ac:dyDescent="0.55000000000000004">
      <c r="B42" s="5" t="s">
        <v>331</v>
      </c>
      <c r="C42" s="7">
        <v>1</v>
      </c>
    </row>
    <row r="43" spans="2:3" ht="16.5" customHeight="1" x14ac:dyDescent="0.55000000000000004">
      <c r="B43" s="5" t="s">
        <v>304</v>
      </c>
      <c r="C43" s="7">
        <v>1</v>
      </c>
    </row>
    <row r="44" spans="2:3" ht="16.5" customHeight="1" x14ac:dyDescent="0.55000000000000004">
      <c r="B44" s="11" t="s">
        <v>288</v>
      </c>
      <c r="C44" s="7">
        <v>1</v>
      </c>
    </row>
    <row r="45" spans="2:3" ht="16.5" customHeight="1" x14ac:dyDescent="0.55000000000000004">
      <c r="B45" s="16" t="s">
        <v>236</v>
      </c>
      <c r="C45" s="183">
        <v>1</v>
      </c>
    </row>
    <row r="46" spans="2:3" ht="16.5" customHeight="1" x14ac:dyDescent="0.55000000000000004">
      <c r="B46" s="170"/>
      <c r="C46" s="136"/>
    </row>
    <row r="47" spans="2:3" ht="16.5" customHeight="1" x14ac:dyDescent="0.55000000000000004">
      <c r="B47" s="13" t="s">
        <v>186</v>
      </c>
      <c r="C47" s="14">
        <f>SUM(C35:C45)</f>
        <v>14</v>
      </c>
    </row>
    <row r="48" spans="2:3" ht="16.5" customHeight="1" x14ac:dyDescent="0.55000000000000004">
      <c r="B48" s="13"/>
      <c r="C48" s="14"/>
    </row>
    <row r="49" spans="1:2" ht="16.5" customHeight="1" x14ac:dyDescent="0.65">
      <c r="A49" s="140" t="s">
        <v>240</v>
      </c>
      <c r="B49" s="140" t="s">
        <v>241</v>
      </c>
    </row>
  </sheetData>
  <mergeCells count="6">
    <mergeCell ref="B3:B4"/>
    <mergeCell ref="B22:B23"/>
    <mergeCell ref="B33:B34"/>
    <mergeCell ref="B31:C31"/>
    <mergeCell ref="B1:C1"/>
    <mergeCell ref="B20:C20"/>
  </mergeCell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สถิติที่น่าสนใจ</vt:lpstr>
      <vt:lpstr>นอกตามประเภท</vt:lpstr>
      <vt:lpstr> 10 กลุ่มโรคผู้ป่วยนอก(ร.พ.)</vt:lpstr>
      <vt:lpstr>10รายโรคผู้ป่วยนอก54-57</vt:lpstr>
      <vt:lpstr>ในตามประเภท</vt:lpstr>
      <vt:lpstr>10กลุ่มโรคผู้ป่วยใน</vt:lpstr>
      <vt:lpstr>10รายโรคผู้ป่วยใน54-57</vt:lpstr>
      <vt:lpstr>ตาย ปี56</vt:lpstr>
      <vt:lpstr>ตายปี57</vt:lpstr>
      <vt:lpstr>ผ่าตัด</vt:lpstr>
      <vt:lpstr>สถิติการตาย</vt:lpstr>
      <vt:lpstr>สถิติชีพ</vt:lpstr>
    </vt:vector>
  </TitlesOfParts>
  <Company>Raja Image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v-sirick95</dc:creator>
  <cp:lastModifiedBy>C_BURISRA</cp:lastModifiedBy>
  <cp:lastPrinted>2014-10-10T08:06:59Z</cp:lastPrinted>
  <dcterms:created xsi:type="dcterms:W3CDTF">1997-06-13T10:07:54Z</dcterms:created>
  <dcterms:modified xsi:type="dcterms:W3CDTF">2015-04-02T03:06:30Z</dcterms:modified>
</cp:coreProperties>
</file>